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TRANSPARENCIA SAPASCO\PAGINA WEB SAPASCO\PARTE 4- ACTUALIZACION\ENTREGA_RECEPCION\"/>
    </mc:Choice>
  </mc:AlternateContent>
  <bookViews>
    <workbookView xWindow="120" yWindow="45" windowWidth="15135" windowHeight="8130" activeTab="9"/>
  </bookViews>
  <sheets>
    <sheet name="FL3" sheetId="7" r:id="rId1"/>
    <sheet name="FA6ADVA" sheetId="13" r:id="rId2"/>
    <sheet name="FA7ADVA" sheetId="14" r:id="rId3"/>
    <sheet name="FA8ADVA" sheetId="6" r:id="rId4"/>
    <sheet name="FA11" sheetId="3" r:id="rId5"/>
    <sheet name="FA17" sheetId="23" r:id="rId6"/>
    <sheet name="FA20" sheetId="27" r:id="rId7"/>
    <sheet name="2013" sheetId="33" r:id="rId8"/>
    <sheet name="2014" sheetId="34" r:id="rId9"/>
    <sheet name="2015" sheetId="35" r:id="rId10"/>
  </sheets>
  <externalReferences>
    <externalReference r:id="rId11"/>
  </externalReferences>
  <calcPr calcId="152511" calcMode="manual"/>
</workbook>
</file>

<file path=xl/calcChain.xml><?xml version="1.0" encoding="utf-8"?>
<calcChain xmlns="http://schemas.openxmlformats.org/spreadsheetml/2006/main">
  <c r="J57" i="35" l="1"/>
  <c r="J55" i="35"/>
  <c r="K52" i="35"/>
  <c r="F52" i="35"/>
  <c r="J54" i="35" s="1"/>
  <c r="K46" i="35"/>
  <c r="K43" i="35"/>
  <c r="K40" i="35"/>
  <c r="F36" i="35"/>
  <c r="K38" i="35" s="1"/>
  <c r="K33" i="35"/>
  <c r="K30" i="35"/>
  <c r="K24" i="35"/>
  <c r="K20" i="35"/>
  <c r="J19" i="35"/>
  <c r="J20" i="35" s="1"/>
  <c r="J21" i="35" s="1"/>
  <c r="J22" i="35" s="1"/>
  <c r="J23" i="35" s="1"/>
  <c r="J24" i="35" s="1"/>
  <c r="J25" i="35" s="1"/>
  <c r="J26" i="35" s="1"/>
  <c r="J27" i="35" s="1"/>
  <c r="J18" i="35"/>
  <c r="J63" i="34"/>
  <c r="I61" i="34"/>
  <c r="J66" i="34" s="1"/>
  <c r="F61" i="34"/>
  <c r="J64" i="34" s="1"/>
  <c r="K60" i="34"/>
  <c r="K54" i="34"/>
  <c r="K52" i="34"/>
  <c r="K49" i="34"/>
  <c r="K45" i="34"/>
  <c r="K38" i="34"/>
  <c r="K34" i="34"/>
  <c r="K26" i="34"/>
  <c r="J24" i="34"/>
  <c r="J25" i="34" s="1"/>
  <c r="J26" i="34" s="1"/>
  <c r="J27" i="34" s="1"/>
  <c r="J28" i="34" s="1"/>
  <c r="J29" i="34" s="1"/>
  <c r="J30" i="34" s="1"/>
  <c r="J31" i="34" s="1"/>
  <c r="J32" i="34" s="1"/>
  <c r="J33" i="34" s="1"/>
  <c r="J34" i="34" s="1"/>
  <c r="J35" i="34" s="1"/>
  <c r="J36" i="34" s="1"/>
  <c r="J37" i="34" s="1"/>
  <c r="J38" i="34" s="1"/>
  <c r="J39" i="34" s="1"/>
  <c r="J40" i="34" s="1"/>
  <c r="J41" i="34" s="1"/>
  <c r="J42" i="34" s="1"/>
  <c r="J43" i="34" s="1"/>
  <c r="J44" i="34" s="1"/>
  <c r="J45" i="34" s="1"/>
  <c r="J46" i="34" s="1"/>
  <c r="J47" i="34" s="1"/>
  <c r="J48" i="34" s="1"/>
  <c r="J49" i="34" s="1"/>
  <c r="J50" i="34" s="1"/>
  <c r="J51" i="34" s="1"/>
  <c r="J52" i="34" s="1"/>
  <c r="J53" i="34" s="1"/>
  <c r="J54" i="34" s="1"/>
  <c r="J55" i="34" s="1"/>
  <c r="J56" i="34" s="1"/>
  <c r="J57" i="34" s="1"/>
  <c r="J58" i="34" s="1"/>
  <c r="J59" i="34" s="1"/>
  <c r="J60" i="34" s="1"/>
  <c r="J16" i="34"/>
  <c r="I42" i="33"/>
  <c r="F42" i="33"/>
  <c r="J42" i="33" s="1"/>
  <c r="J41" i="33"/>
  <c r="J40" i="33"/>
  <c r="J39" i="33"/>
  <c r="J38" i="33"/>
  <c r="J37" i="33"/>
  <c r="J36" i="33"/>
  <c r="J35" i="33"/>
  <c r="J34" i="33"/>
  <c r="J33" i="33"/>
  <c r="J32" i="33"/>
  <c r="J31" i="33"/>
  <c r="J30" i="33"/>
  <c r="J29" i="33"/>
  <c r="J27" i="33"/>
  <c r="J28" i="33" s="1"/>
  <c r="F21" i="33"/>
  <c r="J20" i="33"/>
  <c r="J19" i="33"/>
  <c r="J18" i="33"/>
  <c r="J17" i="33"/>
  <c r="J16" i="33"/>
  <c r="J21" i="33" s="1"/>
  <c r="J45" i="33" s="1"/>
  <c r="J56" i="35" l="1"/>
  <c r="J58" i="35" s="1"/>
  <c r="J28" i="35"/>
  <c r="J30" i="35" s="1"/>
  <c r="J31" i="35" s="1"/>
  <c r="J32" i="35" s="1"/>
  <c r="J33" i="35" s="1"/>
  <c r="J34" i="35" s="1"/>
  <c r="J35" i="35" s="1"/>
  <c r="J36" i="35" s="1"/>
  <c r="J37" i="35" s="1"/>
  <c r="J38" i="35" s="1"/>
  <c r="J29" i="35"/>
  <c r="J52" i="35"/>
  <c r="J65" i="34"/>
  <c r="J67" i="34" s="1"/>
  <c r="J61" i="34"/>
  <c r="J40" i="35" l="1"/>
  <c r="J41" i="35" s="1"/>
  <c r="J42" i="35" s="1"/>
  <c r="J43" i="35" s="1"/>
  <c r="J44" i="35" s="1"/>
  <c r="J45" i="35" s="1"/>
  <c r="J46" i="35" s="1"/>
  <c r="J47" i="35" s="1"/>
  <c r="J48" i="35" s="1"/>
  <c r="J49" i="35" s="1"/>
  <c r="J50" i="35" s="1"/>
  <c r="J51" i="35" s="1"/>
  <c r="J39" i="35"/>
  <c r="C17" i="23" l="1"/>
  <c r="C16" i="23"/>
  <c r="C15" i="23"/>
  <c r="E11" i="13"/>
  <c r="E12" i="13"/>
  <c r="E13" i="13"/>
  <c r="E14" i="13"/>
  <c r="E15" i="13"/>
  <c r="E16" i="13"/>
  <c r="E10" i="13"/>
  <c r="D16" i="13"/>
  <c r="D15" i="13"/>
  <c r="D11" i="13"/>
  <c r="D12" i="13"/>
  <c r="D13" i="13"/>
  <c r="D14" i="13"/>
  <c r="D10" i="13"/>
  <c r="E17" i="13" l="1"/>
</calcChain>
</file>

<file path=xl/sharedStrings.xml><?xml version="1.0" encoding="utf-8"?>
<sst xmlns="http://schemas.openxmlformats.org/spreadsheetml/2006/main" count="289" uniqueCount="133">
  <si>
    <t xml:space="preserve">No.                 </t>
  </si>
  <si>
    <t xml:space="preserve">Asunto </t>
  </si>
  <si>
    <t xml:space="preserve">Responsable del seguimiento </t>
  </si>
  <si>
    <t xml:space="preserve">Estado que guarda       </t>
  </si>
  <si>
    <t xml:space="preserve">Trámite pendiente </t>
  </si>
  <si>
    <t xml:space="preserve">Plazo o vencimiento </t>
  </si>
  <si>
    <t xml:space="preserve">Observaciones </t>
  </si>
  <si>
    <t>En caso de ser necesario se anotarán las aclaraciones o comentarios que complementen la información relacionada.</t>
  </si>
  <si>
    <t>Cantidad de actas, acuerdos y decretos que compendia cada libro</t>
  </si>
  <si>
    <t>No.</t>
  </si>
  <si>
    <t>Fecha</t>
  </si>
  <si>
    <t>Nombre</t>
  </si>
  <si>
    <t>Denominación</t>
  </si>
  <si>
    <t>Cantidad</t>
  </si>
  <si>
    <t xml:space="preserve"> Subtotal </t>
  </si>
  <si>
    <t>Total</t>
  </si>
  <si>
    <t>Puesto</t>
  </si>
  <si>
    <t>Objeto del fondo</t>
  </si>
  <si>
    <t>Fondo</t>
  </si>
  <si>
    <t>Código control</t>
  </si>
  <si>
    <t>Institución</t>
  </si>
  <si>
    <t>Cuenta</t>
  </si>
  <si>
    <t>Saldos</t>
  </si>
  <si>
    <t>Firmas autorizadas</t>
  </si>
  <si>
    <t>Documento</t>
  </si>
  <si>
    <t>Importe</t>
  </si>
  <si>
    <t>Deudor</t>
  </si>
  <si>
    <t>Razón de la deuda</t>
  </si>
  <si>
    <t>Concepto</t>
  </si>
  <si>
    <t>Periodo</t>
  </si>
  <si>
    <t xml:space="preserve">Referencia </t>
  </si>
  <si>
    <t>Fecha de exigibilidad</t>
  </si>
  <si>
    <t>BANCOS</t>
  </si>
  <si>
    <t>EFECTIVO</t>
  </si>
  <si>
    <t>FONDOS FIJOS Y REVOLVENTES</t>
  </si>
  <si>
    <t>DEUDORES DIVERSOS</t>
  </si>
  <si>
    <t>PROVEEDORES Y CONTRATISTAS POR PAGAR</t>
  </si>
  <si>
    <t>Cuenta Pública</t>
  </si>
  <si>
    <t>Informe de Avance de Gestión Financiera</t>
  </si>
  <si>
    <t>Anual</t>
  </si>
  <si>
    <t>Corte Semestral</t>
  </si>
  <si>
    <t>ESTADO QUE GUARDA LA PRESENTACIÓN DE LA CUENTA PÚBLICA</t>
  </si>
  <si>
    <t>SISTEMA DE AGUA POTABLE, ALCANTARILLADO Y SANEAMIENTO DEL MUNICIPIO DE COLOTLÁN, JALISCO</t>
  </si>
  <si>
    <t>AL 31 DE DICIEMBRE DE 2015</t>
  </si>
  <si>
    <t>Alicia de Casas de Casas</t>
  </si>
  <si>
    <t>Gabriela Iñiguez Luna</t>
  </si>
  <si>
    <t>Leonel Campos Núñez</t>
  </si>
  <si>
    <t>Ramón Alonso Carrillo Sandoval</t>
  </si>
  <si>
    <t>Alejandra Karina Ramírez Martínez</t>
  </si>
  <si>
    <t>Elizabeth Muro Gaéta</t>
  </si>
  <si>
    <t>Cajera</t>
  </si>
  <si>
    <t>Fondo de caja recaudadora</t>
  </si>
  <si>
    <t>Fijo</t>
  </si>
  <si>
    <t>Delia Cecilia Álvarez Haro</t>
  </si>
  <si>
    <t>Jefa del Área Administrativa, Finanzas y Contabilida</t>
  </si>
  <si>
    <t>Pagos en efectivo de caja chica</t>
  </si>
  <si>
    <t>Revolvente</t>
  </si>
  <si>
    <t>Banco Mercantil del Norte, S.A.</t>
  </si>
  <si>
    <t>0624402518</t>
  </si>
  <si>
    <t>AGUA</t>
  </si>
  <si>
    <t>SANEAMIENTO</t>
  </si>
  <si>
    <t>0624402527</t>
  </si>
  <si>
    <t>0624402536</t>
  </si>
  <si>
    <t>INFRAESTRUCTURA</t>
  </si>
  <si>
    <t>DESAZOLVE</t>
  </si>
  <si>
    <t>0624402545</t>
  </si>
  <si>
    <t xml:space="preserve">L.A. JAIME GARCÍA ESCOBEDO C.P.A. CARLOS MÁRQUEZ ÁVILA </t>
  </si>
  <si>
    <t>1113-001-00</t>
  </si>
  <si>
    <t>1113-001-01</t>
  </si>
  <si>
    <t>1113-001-02</t>
  </si>
  <si>
    <t>1113-001-03</t>
  </si>
  <si>
    <t>Cuenta Pública 2015</t>
  </si>
  <si>
    <t>L.C.P. Delia Cecilia Alvarez Haro</t>
  </si>
  <si>
    <t>ASEJ</t>
  </si>
  <si>
    <t>Capturada en Contpaq</t>
  </si>
  <si>
    <t>Generar Estados e Informes conforme a la LGCG</t>
  </si>
  <si>
    <t>Proveedor</t>
  </si>
  <si>
    <t>SISTEMA DE AGUA POTABLE, ALCANTARILLADO Y SANEAMIENTO DEL MUNICIPIO DE COLOTLÁN</t>
  </si>
  <si>
    <t>Cloro y refaciones para cloradoras</t>
  </si>
  <si>
    <t>Oficio sin número</t>
  </si>
  <si>
    <t>Medicamento para personal</t>
  </si>
  <si>
    <t>Material de mantenimiento</t>
  </si>
  <si>
    <t xml:space="preserve">Motor </t>
  </si>
  <si>
    <t>Centro de Negocios y Servicios MORE, S.A. de C.V.</t>
  </si>
  <si>
    <t>Servicio y material eléctrico</t>
  </si>
  <si>
    <t>Combustible</t>
  </si>
  <si>
    <t>Armando Gaéta Loera</t>
  </si>
  <si>
    <t>Semestral</t>
  </si>
  <si>
    <t>Diciembre</t>
  </si>
  <si>
    <t>En Proceso</t>
  </si>
  <si>
    <t>Encargado de bomba de la localidad de Santiago</t>
  </si>
  <si>
    <t>Pagaré</t>
  </si>
  <si>
    <t>Gustavo Medrano Rivera</t>
  </si>
  <si>
    <t>Préstamo personal</t>
  </si>
  <si>
    <t>SISTEMA DE AGUA POTABLE ALCANTARILLADO Y SANEAMIENTO DEL MUNICIPIO DE COLOTLAN</t>
  </si>
  <si>
    <t>RELACIÓN DE PRESTAMOS ENTRE CUENTAS 2013</t>
  </si>
  <si>
    <t>INFRAESTRUCTURA-AGUA</t>
  </si>
  <si>
    <t>PRESTAMOS</t>
  </si>
  <si>
    <t>PAGOS</t>
  </si>
  <si>
    <t>NO</t>
  </si>
  <si>
    <t>FECHA</t>
  </si>
  <si>
    <t>CONCEPTO</t>
  </si>
  <si>
    <t>MONTO</t>
  </si>
  <si>
    <t xml:space="preserve">FECHA </t>
  </si>
  <si>
    <t>SALDO</t>
  </si>
  <si>
    <t>CFE</t>
  </si>
  <si>
    <t>MEDIC-COMBUSTIBLE</t>
  </si>
  <si>
    <t>NOMINA</t>
  </si>
  <si>
    <t>SANEAMIENTO-AGUA</t>
  </si>
  <si>
    <t>MATERIAL MANT AGUA</t>
  </si>
  <si>
    <t>PRODDER</t>
  </si>
  <si>
    <t>AGUINALDO</t>
  </si>
  <si>
    <t>COMPLEMENTO DE AGUINALDO</t>
  </si>
  <si>
    <t>RELACIÓN DE PRESTAMOS ENTRE CUENTAS 2014</t>
  </si>
  <si>
    <t>PENDIENTE 2013</t>
  </si>
  <si>
    <t>Sesión de Consejo de Administración</t>
  </si>
  <si>
    <t>1a Sesión Ordinaria del 27 de mayo de 2014. punto IX.</t>
  </si>
  <si>
    <t>MOTOR LA LOBERA</t>
  </si>
  <si>
    <t>COMBUSTIBLE</t>
  </si>
  <si>
    <t>SERVICIOS ZELTZIN CONSULTORES, S.A. DE C.V.</t>
  </si>
  <si>
    <t>CONAGUA</t>
  </si>
  <si>
    <t>Completar pago de material</t>
  </si>
  <si>
    <t>Completar pago de combustible</t>
  </si>
  <si>
    <t>Pago CFE</t>
  </si>
  <si>
    <t>Motor vehiculo Nissan</t>
  </si>
  <si>
    <t>TOTAL</t>
  </si>
  <si>
    <t>PENDIENTE</t>
  </si>
  <si>
    <t>RELACIÓN DE PRESTAMOS ENTRE CUENTAS 2015</t>
  </si>
  <si>
    <t>COMPLETAR CFE</t>
  </si>
  <si>
    <t>COMPLETAR PRODDER</t>
  </si>
  <si>
    <t>COMPLETAR NOMINA</t>
  </si>
  <si>
    <t>COMPLETAR COMBUSTIBLE</t>
  </si>
  <si>
    <t>ENTREGA_RECEPCION_BIENES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</si>
</sst>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  <numFmt numFmtId="165" formatCode="_ &quot;$&quot;* #,##0.00_ ;_ &quot;$&quot;* \-#,##0.00_ ;_ &quot;$&quot;* &quot;-&quot;??_ ;_ @_ 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i/>
      <vertAlign val="subscript"/>
      <sz val="16"/>
      <name val="Arial"/>
      <family val="2"/>
    </font>
    <font>
      <b/>
      <u/>
      <sz val="11"/>
      <color theme="1"/>
      <name val="Calibri"/>
      <family val="2"/>
      <scheme val="minor"/>
    </font>
    <font>
      <b/>
      <i/>
      <sz val="12"/>
      <name val="Arial"/>
      <family val="2"/>
    </font>
    <font>
      <b/>
      <i/>
      <sz val="12"/>
      <color theme="1"/>
      <name val="Arial"/>
      <family val="2"/>
    </font>
    <font>
      <b/>
      <sz val="9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44" fontId="10" fillId="0" borderId="0" applyFont="0" applyFill="0" applyBorder="0" applyAlignment="0" applyProtection="0"/>
  </cellStyleXfs>
  <cellXfs count="257">
    <xf numFmtId="0" fontId="0" fillId="0" borderId="0" xfId="0"/>
    <xf numFmtId="0" fontId="0" fillId="0" borderId="0" xfId="0" applyAlignment="1">
      <alignment wrapText="1"/>
    </xf>
    <xf numFmtId="49" fontId="0" fillId="2" borderId="3" xfId="0" applyNumberForma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Border="1" applyAlignment="1">
      <alignment horizontal="center"/>
    </xf>
    <xf numFmtId="0" fontId="1" fillId="0" borderId="0" xfId="0" applyFont="1"/>
    <xf numFmtId="49" fontId="0" fillId="0" borderId="5" xfId="0" applyNumberForma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center"/>
    </xf>
    <xf numFmtId="0" fontId="2" fillId="0" borderId="0" xfId="0" applyFont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Border="1" applyAlignment="1">
      <alignment horizontal="left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top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14" fontId="0" fillId="0" borderId="0" xfId="0" applyNumberFormat="1" applyAlignment="1">
      <alignment horizontal="left" vertical="top"/>
    </xf>
    <xf numFmtId="164" fontId="0" fillId="0" borderId="0" xfId="0" applyNumberFormat="1" applyAlignment="1">
      <alignment horizontal="left" vertical="top"/>
    </xf>
    <xf numFmtId="164" fontId="6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8" fontId="9" fillId="0" borderId="6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 wrapText="1"/>
    </xf>
    <xf numFmtId="0" fontId="11" fillId="0" borderId="0" xfId="0" applyFont="1"/>
    <xf numFmtId="17" fontId="9" fillId="0" borderId="6" xfId="0" applyNumberFormat="1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0" fontId="9" fillId="0" borderId="6" xfId="0" applyFont="1" applyBorder="1"/>
    <xf numFmtId="44" fontId="9" fillId="0" borderId="6" xfId="2" applyFont="1" applyBorder="1" applyAlignment="1">
      <alignment horizontal="center" vertical="center"/>
    </xf>
    <xf numFmtId="14" fontId="9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44" fontId="6" fillId="0" borderId="6" xfId="2" applyFont="1" applyBorder="1" applyAlignment="1">
      <alignment horizontal="center" vertical="center"/>
    </xf>
    <xf numFmtId="0" fontId="0" fillId="0" borderId="0" xfId="0" applyFont="1"/>
    <xf numFmtId="14" fontId="6" fillId="0" borderId="6" xfId="0" applyNumberFormat="1" applyFont="1" applyBorder="1" applyAlignment="1">
      <alignment horizontal="center" vertical="center"/>
    </xf>
    <xf numFmtId="0" fontId="7" fillId="0" borderId="0" xfId="1" applyBorder="1"/>
    <xf numFmtId="0" fontId="7" fillId="0" borderId="0" xfId="1"/>
    <xf numFmtId="0" fontId="7" fillId="0" borderId="12" xfId="1" applyBorder="1"/>
    <xf numFmtId="49" fontId="15" fillId="0" borderId="0" xfId="1" applyNumberFormat="1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165" fontId="13" fillId="3" borderId="6" xfId="2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16" fontId="7" fillId="0" borderId="6" xfId="0" applyNumberFormat="1" applyFont="1" applyBorder="1" applyAlignment="1">
      <alignment horizontal="center"/>
    </xf>
    <xf numFmtId="165" fontId="0" fillId="0" borderId="3" xfId="0" applyNumberFormat="1" applyFont="1" applyBorder="1"/>
    <xf numFmtId="0" fontId="0" fillId="0" borderId="6" xfId="0" applyBorder="1"/>
    <xf numFmtId="165" fontId="0" fillId="0" borderId="6" xfId="0" applyNumberFormat="1" applyFont="1" applyBorder="1"/>
    <xf numFmtId="44" fontId="0" fillId="0" borderId="6" xfId="0" applyNumberFormat="1" applyBorder="1"/>
    <xf numFmtId="16" fontId="0" fillId="0" borderId="6" xfId="0" applyNumberFormat="1" applyFont="1" applyBorder="1" applyAlignment="1">
      <alignment horizontal="center"/>
    </xf>
    <xf numFmtId="165" fontId="10" fillId="0" borderId="6" xfId="2" applyNumberFormat="1" applyFont="1" applyBorder="1"/>
    <xf numFmtId="16" fontId="7" fillId="0" borderId="0" xfId="0" applyNumberFormat="1" applyFont="1" applyBorder="1" applyAlignment="1">
      <alignment horizontal="center"/>
    </xf>
    <xf numFmtId="0" fontId="0" fillId="0" borderId="0" xfId="0" applyBorder="1"/>
    <xf numFmtId="165" fontId="10" fillId="0" borderId="0" xfId="2" applyNumberFormat="1" applyFont="1" applyBorder="1"/>
    <xf numFmtId="165" fontId="1" fillId="0" borderId="6" xfId="0" applyNumberFormat="1" applyFont="1" applyBorder="1"/>
    <xf numFmtId="165" fontId="1" fillId="0" borderId="0" xfId="0" applyNumberFormat="1" applyFont="1" applyBorder="1"/>
    <xf numFmtId="44" fontId="1" fillId="0" borderId="6" xfId="0" applyNumberFormat="1" applyFont="1" applyBorder="1"/>
    <xf numFmtId="165" fontId="13" fillId="3" borderId="3" xfId="2" applyNumberFormat="1" applyFont="1" applyFill="1" applyBorder="1" applyAlignment="1">
      <alignment horizontal="center"/>
    </xf>
    <xf numFmtId="14" fontId="0" fillId="0" borderId="6" xfId="0" applyNumberFormat="1" applyBorder="1"/>
    <xf numFmtId="0" fontId="12" fillId="0" borderId="14" xfId="0" applyFont="1" applyBorder="1" applyAlignment="1">
      <alignment horizontal="center"/>
    </xf>
    <xf numFmtId="16" fontId="0" fillId="0" borderId="14" xfId="0" applyNumberFormat="1" applyFont="1" applyBorder="1" applyAlignment="1">
      <alignment horizontal="center"/>
    </xf>
    <xf numFmtId="165" fontId="10" fillId="0" borderId="14" xfId="2" applyNumberFormat="1" applyFont="1" applyBorder="1"/>
    <xf numFmtId="14" fontId="0" fillId="0" borderId="14" xfId="0" applyNumberFormat="1" applyBorder="1"/>
    <xf numFmtId="165" fontId="0" fillId="0" borderId="14" xfId="0" applyNumberFormat="1" applyFont="1" applyBorder="1"/>
    <xf numFmtId="44" fontId="0" fillId="0" borderId="14" xfId="0" applyNumberFormat="1" applyBorder="1"/>
    <xf numFmtId="0" fontId="12" fillId="0" borderId="3" xfId="0" applyFont="1" applyBorder="1" applyAlignment="1">
      <alignment horizontal="center"/>
    </xf>
    <xf numFmtId="16" fontId="0" fillId="0" borderId="3" xfId="0" applyNumberFormat="1" applyFont="1" applyBorder="1" applyAlignment="1">
      <alignment horizontal="center"/>
    </xf>
    <xf numFmtId="165" fontId="10" fillId="0" borderId="3" xfId="2" applyNumberFormat="1" applyFont="1" applyBorder="1"/>
    <xf numFmtId="14" fontId="0" fillId="0" borderId="3" xfId="0" applyNumberFormat="1" applyBorder="1"/>
    <xf numFmtId="44" fontId="0" fillId="0" borderId="3" xfId="0" applyNumberFormat="1" applyBorder="1"/>
    <xf numFmtId="14" fontId="0" fillId="0" borderId="17" xfId="0" applyNumberFormat="1" applyBorder="1"/>
    <xf numFmtId="165" fontId="1" fillId="0" borderId="3" xfId="0" applyNumberFormat="1" applyFont="1" applyBorder="1"/>
    <xf numFmtId="44" fontId="1" fillId="0" borderId="3" xfId="0" applyNumberFormat="1" applyFont="1" applyBorder="1"/>
    <xf numFmtId="44" fontId="1" fillId="0" borderId="18" xfId="0" applyNumberFormat="1" applyFont="1" applyBorder="1"/>
    <xf numFmtId="44" fontId="1" fillId="0" borderId="0" xfId="0" applyNumberFormat="1" applyFont="1" applyBorder="1"/>
    <xf numFmtId="0" fontId="12" fillId="0" borderId="0" xfId="0" applyFont="1" applyBorder="1" applyAlignment="1">
      <alignment horizontal="center"/>
    </xf>
    <xf numFmtId="16" fontId="0" fillId="0" borderId="0" xfId="0" applyNumberFormat="1" applyFont="1" applyBorder="1" applyAlignment="1">
      <alignment horizontal="center"/>
    </xf>
    <xf numFmtId="165" fontId="0" fillId="0" borderId="0" xfId="2" applyNumberFormat="1" applyFont="1" applyBorder="1" applyAlignment="1">
      <alignment horizontal="center"/>
    </xf>
    <xf numFmtId="165" fontId="10" fillId="0" borderId="0" xfId="2" applyNumberFormat="1" applyFont="1" applyBorder="1" applyAlignment="1">
      <alignment horizontal="center"/>
    </xf>
    <xf numFmtId="14" fontId="0" fillId="0" borderId="0" xfId="0" applyNumberFormat="1" applyBorder="1"/>
    <xf numFmtId="165" fontId="0" fillId="0" borderId="0" xfId="0" applyNumberFormat="1" applyFont="1" applyBorder="1"/>
    <xf numFmtId="44" fontId="0" fillId="0" borderId="0" xfId="0" applyNumberFormat="1" applyBorder="1"/>
    <xf numFmtId="44" fontId="0" fillId="0" borderId="25" xfId="0" applyNumberFormat="1" applyBorder="1"/>
    <xf numFmtId="44" fontId="0" fillId="0" borderId="1" xfId="0" applyNumberFormat="1" applyBorder="1"/>
    <xf numFmtId="0" fontId="12" fillId="0" borderId="6" xfId="0" applyFont="1" applyBorder="1" applyAlignment="1">
      <alignment horizontal="center" vertical="center"/>
    </xf>
    <xf numFmtId="16" fontId="0" fillId="0" borderId="6" xfId="0" applyNumberFormat="1" applyFont="1" applyBorder="1" applyAlignment="1">
      <alignment horizontal="center" vertical="center"/>
    </xf>
    <xf numFmtId="165" fontId="10" fillId="0" borderId="6" xfId="2" applyNumberFormat="1" applyFon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44" fontId="0" fillId="0" borderId="17" xfId="0" applyNumberFormat="1" applyBorder="1"/>
    <xf numFmtId="0" fontId="12" fillId="0" borderId="11" xfId="0" applyFont="1" applyBorder="1" applyAlignment="1">
      <alignment horizontal="center"/>
    </xf>
    <xf numFmtId="16" fontId="0" fillId="0" borderId="11" xfId="0" applyNumberFormat="1" applyFont="1" applyBorder="1" applyAlignment="1">
      <alignment horizontal="center"/>
    </xf>
    <xf numFmtId="165" fontId="10" fillId="0" borderId="11" xfId="2" applyNumberFormat="1" applyFont="1" applyBorder="1"/>
    <xf numFmtId="14" fontId="0" fillId="0" borderId="11" xfId="0" applyNumberFormat="1" applyBorder="1"/>
    <xf numFmtId="44" fontId="0" fillId="0" borderId="0" xfId="0" applyNumberFormat="1"/>
    <xf numFmtId="165" fontId="0" fillId="0" borderId="0" xfId="0" applyNumberFormat="1"/>
    <xf numFmtId="0" fontId="12" fillId="0" borderId="1" xfId="0" applyFont="1" applyBorder="1" applyAlignment="1">
      <alignment horizontal="center"/>
    </xf>
    <xf numFmtId="16" fontId="6" fillId="0" borderId="1" xfId="0" applyNumberFormat="1" applyFont="1" applyBorder="1" applyAlignment="1">
      <alignment horizontal="center"/>
    </xf>
    <xf numFmtId="165" fontId="6" fillId="0" borderId="1" xfId="2" applyNumberFormat="1" applyFont="1" applyBorder="1"/>
    <xf numFmtId="0" fontId="19" fillId="0" borderId="1" xfId="0" applyFont="1" applyBorder="1" applyAlignment="1">
      <alignment horizontal="center"/>
    </xf>
    <xf numFmtId="14" fontId="6" fillId="0" borderId="1" xfId="0" applyNumberFormat="1" applyFont="1" applyBorder="1"/>
    <xf numFmtId="0" fontId="6" fillId="0" borderId="0" xfId="0" applyFont="1"/>
    <xf numFmtId="16" fontId="6" fillId="0" borderId="6" xfId="0" applyNumberFormat="1" applyFont="1" applyBorder="1" applyAlignment="1">
      <alignment horizontal="center"/>
    </xf>
    <xf numFmtId="165" fontId="6" fillId="0" borderId="6" xfId="2" applyNumberFormat="1" applyFont="1" applyBorder="1"/>
    <xf numFmtId="0" fontId="19" fillId="0" borderId="6" xfId="0" applyFont="1" applyBorder="1" applyAlignment="1">
      <alignment horizontal="center"/>
    </xf>
    <xf numFmtId="14" fontId="6" fillId="0" borderId="6" xfId="0" applyNumberFormat="1" applyFont="1" applyBorder="1"/>
    <xf numFmtId="16" fontId="6" fillId="0" borderId="14" xfId="0" applyNumberFormat="1" applyFont="1" applyBorder="1" applyAlignment="1">
      <alignment horizontal="center"/>
    </xf>
    <xf numFmtId="165" fontId="6" fillId="0" borderId="14" xfId="2" applyNumberFormat="1" applyFont="1" applyBorder="1"/>
    <xf numFmtId="0" fontId="19" fillId="0" borderId="14" xfId="0" applyFont="1" applyBorder="1" applyAlignment="1">
      <alignment horizontal="center"/>
    </xf>
    <xf numFmtId="14" fontId="6" fillId="0" borderId="14" xfId="0" applyNumberFormat="1" applyFont="1" applyBorder="1"/>
    <xf numFmtId="165" fontId="0" fillId="0" borderId="25" xfId="0" applyNumberFormat="1" applyBorder="1"/>
    <xf numFmtId="16" fontId="6" fillId="0" borderId="3" xfId="0" applyNumberFormat="1" applyFont="1" applyBorder="1" applyAlignment="1">
      <alignment horizontal="center"/>
    </xf>
    <xf numFmtId="165" fontId="6" fillId="0" borderId="3" xfId="2" applyNumberFormat="1" applyFont="1" applyBorder="1"/>
    <xf numFmtId="0" fontId="19" fillId="0" borderId="3" xfId="0" applyFont="1" applyBorder="1" applyAlignment="1">
      <alignment horizontal="center"/>
    </xf>
    <xf numFmtId="14" fontId="6" fillId="0" borderId="3" xfId="0" applyNumberFormat="1" applyFont="1" applyBorder="1"/>
    <xf numFmtId="16" fontId="0" fillId="0" borderId="14" xfId="0" applyNumberFormat="1" applyBorder="1" applyAlignment="1">
      <alignment horizontal="center"/>
    </xf>
    <xf numFmtId="165" fontId="6" fillId="0" borderId="14" xfId="2" applyNumberFormat="1" applyFont="1" applyFill="1" applyBorder="1"/>
    <xf numFmtId="0" fontId="0" fillId="0" borderId="14" xfId="0" applyBorder="1"/>
    <xf numFmtId="16" fontId="0" fillId="0" borderId="3" xfId="0" applyNumberFormat="1" applyBorder="1" applyAlignment="1">
      <alignment horizontal="center"/>
    </xf>
    <xf numFmtId="165" fontId="6" fillId="0" borderId="3" xfId="2" applyNumberFormat="1" applyFont="1" applyFill="1" applyBorder="1"/>
    <xf numFmtId="0" fontId="0" fillId="0" borderId="3" xfId="0" applyBorder="1"/>
    <xf numFmtId="0" fontId="12" fillId="0" borderId="3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16" fontId="0" fillId="0" borderId="6" xfId="0" applyNumberFormat="1" applyBorder="1" applyAlignment="1">
      <alignment horizontal="center"/>
    </xf>
    <xf numFmtId="165" fontId="6" fillId="0" borderId="6" xfId="2" applyNumberFormat="1" applyFont="1" applyFill="1" applyBorder="1"/>
    <xf numFmtId="16" fontId="0" fillId="0" borderId="6" xfId="0" applyNumberFormat="1" applyBorder="1"/>
    <xf numFmtId="0" fontId="1" fillId="0" borderId="29" xfId="0" applyFont="1" applyBorder="1"/>
    <xf numFmtId="165" fontId="1" fillId="0" borderId="30" xfId="0" applyNumberFormat="1" applyFont="1" applyBorder="1"/>
    <xf numFmtId="0" fontId="1" fillId="0" borderId="31" xfId="0" applyFont="1" applyBorder="1"/>
    <xf numFmtId="44" fontId="1" fillId="0" borderId="32" xfId="0" applyNumberFormat="1" applyFont="1" applyBorder="1"/>
    <xf numFmtId="0" fontId="1" fillId="0" borderId="31" xfId="0" applyFont="1" applyBorder="1" applyAlignment="1">
      <alignment horizontal="right"/>
    </xf>
    <xf numFmtId="165" fontId="1" fillId="0" borderId="32" xfId="0" applyNumberFormat="1" applyFont="1" applyBorder="1"/>
    <xf numFmtId="0" fontId="1" fillId="0" borderId="33" xfId="0" applyFont="1" applyBorder="1" applyAlignment="1">
      <alignment horizontal="right"/>
    </xf>
    <xf numFmtId="44" fontId="1" fillId="0" borderId="34" xfId="0" applyNumberFormat="1" applyFont="1" applyBorder="1"/>
    <xf numFmtId="165" fontId="0" fillId="0" borderId="6" xfId="0" applyNumberFormat="1" applyFont="1" applyFill="1" applyBorder="1"/>
    <xf numFmtId="165" fontId="10" fillId="0" borderId="6" xfId="2" applyNumberFormat="1" applyFont="1" applyFill="1" applyBorder="1"/>
    <xf numFmtId="165" fontId="10" fillId="0" borderId="14" xfId="2" applyNumberFormat="1" applyFont="1" applyFill="1" applyBorder="1"/>
    <xf numFmtId="165" fontId="10" fillId="0" borderId="3" xfId="2" applyNumberFormat="1" applyFont="1" applyFill="1" applyBorder="1"/>
    <xf numFmtId="0" fontId="12" fillId="0" borderId="3" xfId="0" applyFont="1" applyBorder="1" applyAlignment="1">
      <alignment horizontal="center" vertical="center"/>
    </xf>
    <xf numFmtId="16" fontId="0" fillId="0" borderId="3" xfId="0" applyNumberFormat="1" applyFont="1" applyBorder="1" applyAlignment="1">
      <alignment horizontal="center" vertical="center"/>
    </xf>
    <xf numFmtId="165" fontId="10" fillId="0" borderId="3" xfId="2" applyNumberFormat="1" applyFont="1" applyFill="1" applyBorder="1" applyAlignment="1">
      <alignment horizontal="center" vertical="center"/>
    </xf>
    <xf numFmtId="16" fontId="0" fillId="0" borderId="1" xfId="0" applyNumberFormat="1" applyFont="1" applyBorder="1" applyAlignment="1">
      <alignment horizontal="center"/>
    </xf>
    <xf numFmtId="165" fontId="10" fillId="0" borderId="1" xfId="2" applyNumberFormat="1" applyFont="1" applyFill="1" applyBorder="1"/>
    <xf numFmtId="14" fontId="0" fillId="0" borderId="1" xfId="0" applyNumberFormat="1" applyBorder="1"/>
    <xf numFmtId="165" fontId="10" fillId="0" borderId="1" xfId="2" applyNumberFormat="1" applyFont="1" applyBorder="1"/>
    <xf numFmtId="0" fontId="12" fillId="0" borderId="17" xfId="0" applyFont="1" applyBorder="1" applyAlignment="1">
      <alignment horizontal="center"/>
    </xf>
    <xf numFmtId="16" fontId="0" fillId="0" borderId="17" xfId="0" applyNumberFormat="1" applyFont="1" applyBorder="1" applyAlignment="1">
      <alignment horizontal="center"/>
    </xf>
    <xf numFmtId="165" fontId="10" fillId="0" borderId="17" xfId="2" applyNumberFormat="1" applyFont="1" applyFill="1" applyBorder="1"/>
    <xf numFmtId="165" fontId="10" fillId="0" borderId="17" xfId="2" applyNumberFormat="1" applyFont="1" applyBorder="1"/>
    <xf numFmtId="165" fontId="10" fillId="0" borderId="11" xfId="2" applyNumberFormat="1" applyFont="1" applyFill="1" applyBorder="1"/>
    <xf numFmtId="16" fontId="6" fillId="0" borderId="11" xfId="0" applyNumberFormat="1" applyFont="1" applyBorder="1" applyAlignment="1">
      <alignment horizontal="center"/>
    </xf>
    <xf numFmtId="165" fontId="6" fillId="0" borderId="11" xfId="2" applyNumberFormat="1" applyFont="1" applyFill="1" applyBorder="1"/>
    <xf numFmtId="0" fontId="19" fillId="0" borderId="11" xfId="0" applyFont="1" applyBorder="1" applyAlignment="1">
      <alignment horizontal="center"/>
    </xf>
    <xf numFmtId="14" fontId="6" fillId="0" borderId="11" xfId="0" applyNumberFormat="1" applyFont="1" applyBorder="1"/>
    <xf numFmtId="165" fontId="6" fillId="0" borderId="11" xfId="2" applyNumberFormat="1" applyFont="1" applyBorder="1"/>
    <xf numFmtId="165" fontId="0" fillId="0" borderId="0" xfId="0" applyNumberFormat="1" applyBorder="1"/>
    <xf numFmtId="165" fontId="0" fillId="0" borderId="14" xfId="0" applyNumberFormat="1" applyFont="1" applyFill="1" applyBorder="1"/>
    <xf numFmtId="165" fontId="1" fillId="0" borderId="14" xfId="0" applyNumberFormat="1" applyFont="1" applyBorder="1"/>
    <xf numFmtId="165" fontId="0" fillId="0" borderId="3" xfId="0" applyNumberFormat="1" applyFont="1" applyFill="1" applyBorder="1"/>
    <xf numFmtId="16" fontId="0" fillId="0" borderId="17" xfId="0" applyNumberFormat="1" applyBorder="1" applyAlignment="1">
      <alignment horizontal="center"/>
    </xf>
    <xf numFmtId="165" fontId="0" fillId="0" borderId="17" xfId="0" applyNumberFormat="1" applyFont="1" applyFill="1" applyBorder="1"/>
    <xf numFmtId="165" fontId="1" fillId="0" borderId="17" xfId="0" applyNumberFormat="1" applyFont="1" applyBorder="1"/>
    <xf numFmtId="0" fontId="0" fillId="0" borderId="17" xfId="0" applyBorder="1"/>
    <xf numFmtId="44" fontId="1" fillId="0" borderId="30" xfId="0" applyNumberFormat="1" applyFont="1" applyBorder="1"/>
    <xf numFmtId="0" fontId="0" fillId="0" borderId="0" xfId="0" applyBorder="1" applyAlignment="1">
      <alignment horizontal="left"/>
    </xf>
    <xf numFmtId="0" fontId="0" fillId="0" borderId="0" xfId="0" applyAlignment="1">
      <alignment horizontal="left" vertical="top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49" fontId="0" fillId="2" borderId="9" xfId="0" applyNumberFormat="1" applyFill="1" applyBorder="1" applyAlignment="1">
      <alignment horizontal="center" vertical="top" wrapText="1"/>
    </xf>
    <xf numFmtId="49" fontId="0" fillId="2" borderId="2" xfId="0" applyNumberForma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center" vertical="center"/>
    </xf>
    <xf numFmtId="165" fontId="0" fillId="0" borderId="4" xfId="2" applyNumberFormat="1" applyFont="1" applyBorder="1" applyAlignment="1">
      <alignment horizontal="center"/>
    </xf>
    <xf numFmtId="165" fontId="10" fillId="0" borderId="10" xfId="2" applyNumberFormat="1" applyFont="1" applyBorder="1" applyAlignment="1">
      <alignment horizontal="center"/>
    </xf>
    <xf numFmtId="165" fontId="0" fillId="3" borderId="4" xfId="2" applyNumberFormat="1" applyFont="1" applyFill="1" applyBorder="1" applyAlignment="1">
      <alignment horizontal="center"/>
    </xf>
    <xf numFmtId="165" fontId="10" fillId="3" borderId="10" xfId="2" applyNumberFormat="1" applyFont="1" applyFill="1" applyBorder="1" applyAlignment="1">
      <alignment horizontal="center"/>
    </xf>
    <xf numFmtId="165" fontId="0" fillId="3" borderId="15" xfId="2" applyNumberFormat="1" applyFont="1" applyFill="1" applyBorder="1" applyAlignment="1">
      <alignment horizontal="center"/>
    </xf>
    <xf numFmtId="165" fontId="10" fillId="3" borderId="16" xfId="2" applyNumberFormat="1" applyFont="1" applyFill="1" applyBorder="1" applyAlignment="1">
      <alignment horizontal="center"/>
    </xf>
    <xf numFmtId="165" fontId="0" fillId="3" borderId="9" xfId="2" applyNumberFormat="1" applyFont="1" applyFill="1" applyBorder="1" applyAlignment="1">
      <alignment horizontal="center"/>
    </xf>
    <xf numFmtId="165" fontId="10" fillId="3" borderId="2" xfId="2" applyNumberFormat="1" applyFont="1" applyFill="1" applyBorder="1" applyAlignment="1">
      <alignment horizontal="center"/>
    </xf>
    <xf numFmtId="165" fontId="0" fillId="0" borderId="15" xfId="2" applyNumberFormat="1" applyFont="1" applyBorder="1" applyAlignment="1">
      <alignment horizontal="center"/>
    </xf>
    <xf numFmtId="165" fontId="10" fillId="0" borderId="16" xfId="2" applyNumberFormat="1" applyFont="1" applyBorder="1" applyAlignment="1">
      <alignment horizontal="center"/>
    </xf>
    <xf numFmtId="165" fontId="0" fillId="0" borderId="9" xfId="2" applyNumberFormat="1" applyFont="1" applyBorder="1" applyAlignment="1">
      <alignment horizontal="center"/>
    </xf>
    <xf numFmtId="165" fontId="10" fillId="0" borderId="2" xfId="2" applyNumberFormat="1" applyFont="1" applyBorder="1" applyAlignment="1">
      <alignment horizontal="center"/>
    </xf>
    <xf numFmtId="165" fontId="5" fillId="0" borderId="4" xfId="2" applyNumberFormat="1" applyFont="1" applyBorder="1" applyAlignment="1">
      <alignment horizontal="center"/>
    </xf>
    <xf numFmtId="165" fontId="5" fillId="0" borderId="10" xfId="2" applyNumberFormat="1" applyFont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/>
    </xf>
    <xf numFmtId="165" fontId="13" fillId="3" borderId="9" xfId="2" applyNumberFormat="1" applyFont="1" applyFill="1" applyBorder="1" applyAlignment="1">
      <alignment horizontal="center"/>
    </xf>
    <xf numFmtId="165" fontId="13" fillId="3" borderId="2" xfId="2" applyNumberFormat="1" applyFont="1" applyFill="1" applyBorder="1" applyAlignment="1">
      <alignment horizontal="center"/>
    </xf>
    <xf numFmtId="165" fontId="10" fillId="3" borderId="4" xfId="2" applyNumberFormat="1" applyFont="1" applyFill="1" applyBorder="1" applyAlignment="1">
      <alignment horizontal="center"/>
    </xf>
    <xf numFmtId="165" fontId="10" fillId="3" borderId="15" xfId="2" applyNumberFormat="1" applyFont="1" applyFill="1" applyBorder="1" applyAlignment="1">
      <alignment horizontal="center"/>
    </xf>
    <xf numFmtId="165" fontId="0" fillId="3" borderId="6" xfId="2" applyNumberFormat="1" applyFont="1" applyFill="1" applyBorder="1" applyAlignment="1">
      <alignment horizontal="center"/>
    </xf>
    <xf numFmtId="0" fontId="13" fillId="0" borderId="0" xfId="1" applyFont="1" applyBorder="1" applyAlignment="1">
      <alignment horizontal="center" wrapText="1"/>
    </xf>
    <xf numFmtId="0" fontId="14" fillId="0" borderId="13" xfId="1" applyFont="1" applyBorder="1" applyAlignment="1">
      <alignment horizontal="center" wrapText="1"/>
    </xf>
    <xf numFmtId="0" fontId="14" fillId="0" borderId="12" xfId="1" applyFont="1" applyBorder="1" applyAlignment="1">
      <alignment horizontal="center" wrapText="1"/>
    </xf>
    <xf numFmtId="0" fontId="16" fillId="0" borderId="0" xfId="0" applyFont="1" applyFill="1" applyBorder="1" applyAlignment="1">
      <alignment horizontal="center"/>
    </xf>
    <xf numFmtId="165" fontId="10" fillId="0" borderId="4" xfId="2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165" fontId="0" fillId="3" borderId="3" xfId="2" applyNumberFormat="1" applyFont="1" applyFill="1" applyBorder="1" applyAlignment="1">
      <alignment horizontal="center"/>
    </xf>
    <xf numFmtId="165" fontId="0" fillId="3" borderId="16" xfId="2" applyNumberFormat="1" applyFont="1" applyFill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165" fontId="0" fillId="3" borderId="14" xfId="2" applyNumberFormat="1" applyFont="1" applyFill="1" applyBorder="1" applyAlignment="1">
      <alignment horizontal="center"/>
    </xf>
    <xf numFmtId="165" fontId="0" fillId="0" borderId="6" xfId="2" applyNumberFormat="1" applyFont="1" applyBorder="1" applyAlignment="1">
      <alignment horizontal="center"/>
    </xf>
    <xf numFmtId="165" fontId="5" fillId="0" borderId="1" xfId="2" applyNumberFormat="1" applyFont="1" applyBorder="1" applyAlignment="1">
      <alignment horizontal="center"/>
    </xf>
    <xf numFmtId="165" fontId="5" fillId="3" borderId="4" xfId="2" applyNumberFormat="1" applyFont="1" applyFill="1" applyBorder="1" applyAlignment="1">
      <alignment horizontal="center"/>
    </xf>
    <xf numFmtId="165" fontId="5" fillId="3" borderId="10" xfId="2" applyNumberFormat="1" applyFont="1" applyFill="1" applyBorder="1" applyAlignment="1">
      <alignment horizontal="center"/>
    </xf>
    <xf numFmtId="165" fontId="10" fillId="3" borderId="3" xfId="2" applyNumberFormat="1" applyFont="1" applyFill="1" applyBorder="1" applyAlignment="1">
      <alignment horizontal="center"/>
    </xf>
    <xf numFmtId="165" fontId="10" fillId="3" borderId="14" xfId="2" applyNumberFormat="1" applyFont="1" applyFill="1" applyBorder="1" applyAlignment="1">
      <alignment horizontal="center"/>
    </xf>
    <xf numFmtId="165" fontId="0" fillId="3" borderId="28" xfId="2" applyNumberFormat="1" applyFont="1" applyFill="1" applyBorder="1" applyAlignment="1">
      <alignment horizontal="center"/>
    </xf>
    <xf numFmtId="165" fontId="10" fillId="3" borderId="28" xfId="2" applyNumberFormat="1" applyFont="1" applyFill="1" applyBorder="1" applyAlignment="1">
      <alignment horizontal="center"/>
    </xf>
    <xf numFmtId="165" fontId="5" fillId="0" borderId="6" xfId="2" applyNumberFormat="1" applyFont="1" applyBorder="1" applyAlignment="1">
      <alignment horizontal="center"/>
    </xf>
    <xf numFmtId="165" fontId="8" fillId="0" borderId="4" xfId="2" applyNumberFormat="1" applyFont="1" applyBorder="1" applyAlignment="1">
      <alignment horizontal="center" vertical="center" wrapText="1"/>
    </xf>
    <xf numFmtId="165" fontId="8" fillId="0" borderId="10" xfId="2" applyNumberFormat="1" applyFont="1" applyBorder="1" applyAlignment="1">
      <alignment horizontal="center" vertical="center" wrapText="1"/>
    </xf>
    <xf numFmtId="165" fontId="0" fillId="0" borderId="3" xfId="2" applyNumberFormat="1" applyFont="1" applyBorder="1" applyAlignment="1">
      <alignment horizontal="center"/>
    </xf>
    <xf numFmtId="165" fontId="10" fillId="0" borderId="3" xfId="2" applyNumberFormat="1" applyFont="1" applyBorder="1" applyAlignment="1">
      <alignment horizontal="center"/>
    </xf>
    <xf numFmtId="165" fontId="10" fillId="3" borderId="6" xfId="2" applyNumberFormat="1" applyFont="1" applyFill="1" applyBorder="1" applyAlignment="1">
      <alignment horizontal="center"/>
    </xf>
    <xf numFmtId="165" fontId="0" fillId="0" borderId="14" xfId="2" applyNumberFormat="1" applyFont="1" applyBorder="1" applyAlignment="1">
      <alignment horizontal="center"/>
    </xf>
    <xf numFmtId="165" fontId="10" fillId="0" borderId="14" xfId="2" applyNumberFormat="1" applyFont="1" applyBorder="1" applyAlignment="1">
      <alignment horizontal="center"/>
    </xf>
    <xf numFmtId="165" fontId="0" fillId="0" borderId="26" xfId="2" applyNumberFormat="1" applyFont="1" applyBorder="1" applyAlignment="1">
      <alignment horizontal="center"/>
    </xf>
    <xf numFmtId="165" fontId="0" fillId="0" borderId="27" xfId="2" applyNumberFormat="1" applyFont="1" applyBorder="1" applyAlignment="1">
      <alignment horizontal="center"/>
    </xf>
    <xf numFmtId="165" fontId="10" fillId="0" borderId="6" xfId="2" applyNumberFormat="1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16" fontId="1" fillId="0" borderId="22" xfId="0" applyNumberFormat="1" applyFont="1" applyBorder="1" applyAlignment="1">
      <alignment horizontal="center"/>
    </xf>
    <xf numFmtId="16" fontId="1" fillId="0" borderId="23" xfId="0" applyNumberFormat="1" applyFont="1" applyBorder="1" applyAlignment="1">
      <alignment horizontal="center"/>
    </xf>
    <xf numFmtId="16" fontId="1" fillId="0" borderId="24" xfId="0" applyNumberFormat="1" applyFont="1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0" fontId="17" fillId="0" borderId="12" xfId="0" applyFont="1" applyFill="1" applyBorder="1" applyAlignment="1">
      <alignment horizontal="center"/>
    </xf>
    <xf numFmtId="165" fontId="0" fillId="3" borderId="10" xfId="2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165" fontId="0" fillId="0" borderId="17" xfId="2" applyNumberFormat="1" applyFont="1" applyBorder="1" applyAlignment="1">
      <alignment horizontal="center"/>
    </xf>
    <xf numFmtId="165" fontId="10" fillId="0" borderId="17" xfId="2" applyNumberFormat="1" applyFont="1" applyBorder="1" applyAlignment="1">
      <alignment horizontal="center"/>
    </xf>
    <xf numFmtId="165" fontId="5" fillId="0" borderId="11" xfId="2" applyNumberFormat="1" applyFont="1" applyBorder="1" applyAlignment="1">
      <alignment horizontal="center"/>
    </xf>
    <xf numFmtId="165" fontId="8" fillId="0" borderId="9" xfId="2" applyNumberFormat="1" applyFont="1" applyBorder="1" applyAlignment="1">
      <alignment horizontal="center" vertical="center" wrapText="1"/>
    </xf>
    <xf numFmtId="165" fontId="8" fillId="0" borderId="2" xfId="2" applyNumberFormat="1" applyFont="1" applyBorder="1" applyAlignment="1">
      <alignment horizontal="center" vertical="center" wrapText="1"/>
    </xf>
  </cellXfs>
  <cellStyles count="3">
    <cellStyle name="Moneda" xfId="2" builtinId="4"/>
    <cellStyle name="Normal" xfId="0" builtinId="0"/>
    <cellStyle name="Normal 2 10" xfId="1"/>
  </cellStyles>
  <dxfs count="2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238124</xdr:colOff>
      <xdr:row>0</xdr:row>
      <xdr:rowOff>180975</xdr:rowOff>
    </xdr:from>
    <xdr:to>
      <xdr:col>6</xdr:col>
      <xdr:colOff>19049</xdr:colOff>
      <xdr:row>4</xdr:row>
      <xdr:rowOff>142875</xdr:rowOff>
    </xdr:to>
    <xdr:pic>
      <xdr:nvPicPr>
        <xdr:cNvPr id="2" name="1 Imagen" descr="F:\LOGO SAPASCO 2013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4" y="180975"/>
          <a:ext cx="1914525" cy="723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333374</xdr:colOff>
      <xdr:row>0</xdr:row>
      <xdr:rowOff>228600</xdr:rowOff>
    </xdr:from>
    <xdr:to>
      <xdr:col>5</xdr:col>
      <xdr:colOff>895350</xdr:colOff>
      <xdr:row>5</xdr:row>
      <xdr:rowOff>114300</xdr:rowOff>
    </xdr:to>
    <xdr:pic>
      <xdr:nvPicPr>
        <xdr:cNvPr id="2" name="1 Imagen" descr="F:\LOGO SAPASCO 2013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4" y="228600"/>
          <a:ext cx="1771651" cy="819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333374</xdr:colOff>
      <xdr:row>0</xdr:row>
      <xdr:rowOff>228600</xdr:rowOff>
    </xdr:from>
    <xdr:to>
      <xdr:col>5</xdr:col>
      <xdr:colOff>314325</xdr:colOff>
      <xdr:row>5</xdr:row>
      <xdr:rowOff>114300</xdr:rowOff>
    </xdr:to>
    <xdr:pic>
      <xdr:nvPicPr>
        <xdr:cNvPr id="2" name="1 Imagen" descr="F:\LOGO SAPASCO 2013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4" y="190500"/>
          <a:ext cx="1162051" cy="819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647699</xdr:colOff>
      <xdr:row>0</xdr:row>
      <xdr:rowOff>142875</xdr:rowOff>
    </xdr:from>
    <xdr:to>
      <xdr:col>5</xdr:col>
      <xdr:colOff>638175</xdr:colOff>
      <xdr:row>5</xdr:row>
      <xdr:rowOff>66675</xdr:rowOff>
    </xdr:to>
    <xdr:pic>
      <xdr:nvPicPr>
        <xdr:cNvPr id="3" name="1 Imagen" descr="F:\LOGO SAPASCO 2013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4" y="142875"/>
          <a:ext cx="2219326" cy="819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ecy\Desktop\PRETAMO%20ENTRE%20CUEN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"/>
      <sheetName val="2014"/>
      <sheetName val="2015"/>
    </sheetNames>
    <sheetDataSet>
      <sheetData sheetId="0"/>
      <sheetData sheetId="1">
        <row r="67">
          <cell r="J67">
            <v>1913969.5999999992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A1:AK83"/>
  <sheetViews>
    <sheetView showGridLines="0" workbookViewId="0">
      <selection activeCell="A3" sqref="A3:G3"/>
    </sheetView>
  </sheetViews>
  <sheetFormatPr baseColWidth="10" defaultColWidth="11.42578125" defaultRowHeight="15" customHeight="1" zeroHeight="1" x14ac:dyDescent="0.25"/>
  <cols>
    <col min="1" max="1" width="4.28515625" customWidth="1"/>
    <col min="2" max="2" width="20.85546875" style="3" customWidth="1"/>
    <col min="3" max="3" width="62.7109375" bestFit="1" customWidth="1"/>
    <col min="4" max="4" width="27.85546875" customWidth="1"/>
    <col min="5" max="5" width="27" bestFit="1" customWidth="1"/>
    <col min="6" max="6" width="24.140625" bestFit="1" customWidth="1"/>
    <col min="7" max="7" width="20.85546875" customWidth="1"/>
    <col min="8" max="63" width="2.7109375" customWidth="1"/>
  </cols>
  <sheetData>
    <row r="1" spans="1:7" s="8" customFormat="1" ht="21" x14ac:dyDescent="0.3">
      <c r="A1" s="173" t="s">
        <v>77</v>
      </c>
      <c r="B1" s="173"/>
      <c r="C1" s="173"/>
      <c r="D1" s="173"/>
      <c r="E1" s="173"/>
      <c r="F1" s="173"/>
      <c r="G1" s="173"/>
    </row>
    <row r="2" spans="1:7" s="8" customFormat="1" ht="9" customHeight="1" x14ac:dyDescent="0.35">
      <c r="A2" s="23"/>
      <c r="B2" s="23"/>
      <c r="C2" s="23"/>
      <c r="D2" s="23"/>
      <c r="E2" s="23"/>
      <c r="F2" s="23"/>
      <c r="G2" s="23"/>
    </row>
    <row r="3" spans="1:7" s="8" customFormat="1" ht="21" x14ac:dyDescent="0.3">
      <c r="A3" s="173" t="s">
        <v>132</v>
      </c>
      <c r="B3" s="173"/>
      <c r="C3" s="173"/>
      <c r="D3" s="173"/>
      <c r="E3" s="173"/>
      <c r="F3" s="173"/>
      <c r="G3" s="173"/>
    </row>
    <row r="4" spans="1:7" s="8" customFormat="1" ht="6" customHeight="1" x14ac:dyDescent="0.35">
      <c r="A4" s="23"/>
      <c r="B4" s="23"/>
      <c r="C4" s="23"/>
      <c r="D4" s="23"/>
      <c r="E4" s="23"/>
      <c r="F4" s="23"/>
      <c r="G4" s="23"/>
    </row>
    <row r="5" spans="1:7" s="8" customFormat="1" ht="18.75" x14ac:dyDescent="0.3">
      <c r="A5" s="174" t="s">
        <v>43</v>
      </c>
      <c r="B5" s="174"/>
      <c r="C5" s="174"/>
      <c r="D5" s="174"/>
      <c r="E5" s="174"/>
      <c r="F5" s="174"/>
      <c r="G5" s="174"/>
    </row>
    <row r="6" spans="1:7" x14ac:dyDescent="0.25">
      <c r="C6" s="12"/>
      <c r="D6" s="12"/>
      <c r="E6" s="12"/>
      <c r="F6" s="20"/>
      <c r="G6" s="21"/>
    </row>
    <row r="7" spans="1:7" s="1" customFormat="1" x14ac:dyDescent="0.25">
      <c r="A7" s="14" t="s">
        <v>0</v>
      </c>
      <c r="B7" s="14" t="s">
        <v>1</v>
      </c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</row>
    <row r="8" spans="1:7" s="1" customFormat="1" x14ac:dyDescent="0.25">
      <c r="A8" s="2"/>
      <c r="B8" s="2"/>
      <c r="C8" s="2"/>
      <c r="D8" s="2"/>
      <c r="E8" s="2"/>
      <c r="F8" s="2"/>
      <c r="G8" s="2"/>
    </row>
    <row r="9" spans="1:7" s="1" customFormat="1" x14ac:dyDescent="0.25">
      <c r="A9" s="6"/>
      <c r="B9" s="6"/>
      <c r="C9" s="6"/>
      <c r="D9" s="6"/>
      <c r="E9" s="6"/>
      <c r="F9" s="6"/>
      <c r="G9" s="6"/>
    </row>
    <row r="10" spans="1:7" s="33" customFormat="1" ht="75" x14ac:dyDescent="0.35">
      <c r="A10" s="29">
        <v>1</v>
      </c>
      <c r="B10" s="29" t="s">
        <v>73</v>
      </c>
      <c r="C10" s="29" t="s">
        <v>72</v>
      </c>
      <c r="D10" s="29" t="s">
        <v>74</v>
      </c>
      <c r="E10" s="29" t="s">
        <v>71</v>
      </c>
      <c r="F10" s="38">
        <v>42429</v>
      </c>
      <c r="G10" s="30" t="s">
        <v>75</v>
      </c>
    </row>
    <row r="11" spans="1:7" x14ac:dyDescent="0.25">
      <c r="B11"/>
    </row>
    <row r="12" spans="1:7" hidden="1" x14ac:dyDescent="0.25">
      <c r="B12"/>
    </row>
    <row r="13" spans="1:7" hidden="1" x14ac:dyDescent="0.25">
      <c r="B13"/>
    </row>
    <row r="14" spans="1:7" hidden="1" x14ac:dyDescent="0.25"/>
    <row r="15" spans="1:7" hidden="1" x14ac:dyDescent="0.25">
      <c r="B15"/>
    </row>
    <row r="16" spans="1:7" ht="16.5" hidden="1" customHeight="1" x14ac:dyDescent="0.25">
      <c r="B16"/>
    </row>
    <row r="17" spans="1:7" ht="16.5" hidden="1" customHeight="1" x14ac:dyDescent="0.25">
      <c r="B17"/>
    </row>
    <row r="18" spans="1:7" hidden="1" x14ac:dyDescent="0.25">
      <c r="B18"/>
    </row>
    <row r="19" spans="1:7" hidden="1" x14ac:dyDescent="0.25">
      <c r="B19"/>
    </row>
    <row r="20" spans="1:7" hidden="1" x14ac:dyDescent="0.25">
      <c r="B20"/>
    </row>
    <row r="21" spans="1:7" hidden="1" x14ac:dyDescent="0.25">
      <c r="B21"/>
    </row>
    <row r="22" spans="1:7" hidden="1" x14ac:dyDescent="0.25">
      <c r="B22"/>
    </row>
    <row r="23" spans="1:7" hidden="1" x14ac:dyDescent="0.25"/>
    <row r="24" spans="1:7" hidden="1" x14ac:dyDescent="0.25"/>
    <row r="25" spans="1:7" hidden="1" x14ac:dyDescent="0.25">
      <c r="A25" s="4"/>
      <c r="B25" s="171"/>
      <c r="C25" s="171"/>
      <c r="D25" s="171"/>
      <c r="E25" s="171"/>
      <c r="F25" s="171"/>
      <c r="G25" s="171"/>
    </row>
    <row r="26" spans="1:7" ht="15" hidden="1" customHeight="1" x14ac:dyDescent="0.25">
      <c r="A26" s="4"/>
      <c r="B26" s="171"/>
      <c r="C26" s="171"/>
      <c r="D26" s="171"/>
      <c r="E26" s="171"/>
      <c r="F26" s="171"/>
      <c r="G26" s="171"/>
    </row>
    <row r="27" spans="1:7" ht="15" hidden="1" customHeight="1" x14ac:dyDescent="0.25">
      <c r="A27" s="4"/>
      <c r="B27" s="171"/>
      <c r="C27" s="171"/>
      <c r="D27" s="171"/>
      <c r="E27" s="171"/>
      <c r="F27" s="171"/>
      <c r="G27" s="171"/>
    </row>
    <row r="28" spans="1:7" ht="15" hidden="1" customHeight="1" x14ac:dyDescent="0.25">
      <c r="A28" s="4"/>
      <c r="B28" s="171"/>
      <c r="C28" s="171"/>
      <c r="D28" s="171"/>
      <c r="E28" s="171"/>
      <c r="F28" s="171"/>
      <c r="G28" s="171"/>
    </row>
    <row r="29" spans="1:7" hidden="1" x14ac:dyDescent="0.25">
      <c r="A29" s="4"/>
      <c r="B29" s="171"/>
      <c r="C29" s="171"/>
      <c r="D29" s="171"/>
      <c r="E29" s="171"/>
      <c r="F29" s="171"/>
      <c r="G29" s="171"/>
    </row>
    <row r="30" spans="1:7" hidden="1" x14ac:dyDescent="0.25">
      <c r="A30" s="4"/>
      <c r="B30" s="171"/>
      <c r="C30" s="171"/>
      <c r="D30" s="171"/>
      <c r="E30" s="171"/>
      <c r="F30" s="171"/>
      <c r="G30" s="171"/>
    </row>
    <row r="31" spans="1:7" hidden="1" x14ac:dyDescent="0.25">
      <c r="A31" s="4"/>
      <c r="B31" s="171"/>
      <c r="C31" s="171"/>
      <c r="D31" s="171"/>
      <c r="E31" s="171"/>
      <c r="F31" s="171"/>
      <c r="G31" s="171"/>
    </row>
    <row r="32" spans="1:7" hidden="1" x14ac:dyDescent="0.25">
      <c r="A32" s="4"/>
      <c r="B32" s="171"/>
      <c r="C32" s="171"/>
      <c r="D32" s="171"/>
      <c r="E32" s="171"/>
      <c r="F32" s="171"/>
      <c r="G32" s="171"/>
    </row>
    <row r="33" spans="1:37" hidden="1" x14ac:dyDescent="0.25">
      <c r="A33" s="4"/>
      <c r="B33" s="172"/>
      <c r="C33" s="172"/>
      <c r="D33" s="172"/>
      <c r="E33" s="172"/>
      <c r="F33" s="172"/>
      <c r="G33" s="172"/>
    </row>
    <row r="34" spans="1:37" hidden="1" x14ac:dyDescent="0.25">
      <c r="A34" s="4"/>
      <c r="B34" s="172"/>
      <c r="C34" s="172"/>
      <c r="D34" s="172"/>
      <c r="E34" s="172"/>
      <c r="F34" s="172"/>
      <c r="G34" s="172"/>
    </row>
    <row r="35" spans="1:37" s="12" customFormat="1" hidden="1" x14ac:dyDescent="0.25">
      <c r="A35" s="4"/>
      <c r="B35" s="3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s="12" customFormat="1" hidden="1" x14ac:dyDescent="0.25">
      <c r="A36" s="4"/>
      <c r="B36" s="172"/>
      <c r="C36" s="172"/>
      <c r="D36" s="172"/>
      <c r="E36" s="172"/>
      <c r="F36" s="172"/>
      <c r="G36" s="172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s="12" customFormat="1" hidden="1" x14ac:dyDescent="0.25">
      <c r="A37" s="4"/>
    </row>
    <row r="38" spans="1:37" s="12" customFormat="1" hidden="1" x14ac:dyDescent="0.25">
      <c r="A38" s="4"/>
    </row>
    <row r="39" spans="1:37" s="12" customFormat="1" hidden="1" x14ac:dyDescent="0.25">
      <c r="A39" s="4"/>
    </row>
    <row r="40" spans="1:37" s="12" customFormat="1" hidden="1" x14ac:dyDescent="0.25">
      <c r="A40" s="4"/>
    </row>
    <row r="41" spans="1:37" s="12" customFormat="1" hidden="1" x14ac:dyDescent="0.25">
      <c r="A41" s="4"/>
    </row>
    <row r="42" spans="1:37" s="12" customFormat="1" hidden="1" x14ac:dyDescent="0.25">
      <c r="A42" s="4"/>
    </row>
    <row r="43" spans="1:37" s="12" customFormat="1" hidden="1" x14ac:dyDescent="0.25">
      <c r="A43" s="4"/>
    </row>
    <row r="44" spans="1:37" s="12" customFormat="1" hidden="1" x14ac:dyDescent="0.25">
      <c r="A44" s="4"/>
    </row>
    <row r="45" spans="1:37" s="12" customFormat="1" hidden="1" x14ac:dyDescent="0.25">
      <c r="A45" s="4"/>
    </row>
    <row r="46" spans="1:37" s="12" customFormat="1" hidden="1" x14ac:dyDescent="0.25">
      <c r="A46" s="4"/>
    </row>
    <row r="47" spans="1:37" s="12" customFormat="1" hidden="1" x14ac:dyDescent="0.25">
      <c r="A47" s="4"/>
    </row>
    <row r="48" spans="1:37" s="12" customFormat="1" hidden="1" x14ac:dyDescent="0.25">
      <c r="A48" s="4"/>
    </row>
    <row r="49" spans="1:37" s="12" customFormat="1" hidden="1" x14ac:dyDescent="0.25">
      <c r="A49" s="4"/>
    </row>
    <row r="50" spans="1:37" s="12" customFormat="1" hidden="1" x14ac:dyDescent="0.25">
      <c r="A50" s="4"/>
    </row>
    <row r="51" spans="1:37" s="12" customFormat="1" hidden="1" x14ac:dyDescent="0.25">
      <c r="A51" s="4"/>
    </row>
    <row r="52" spans="1:37" s="12" customFormat="1" hidden="1" x14ac:dyDescent="0.25">
      <c r="A52" s="4"/>
    </row>
    <row r="53" spans="1:37" s="12" customFormat="1" hidden="1" x14ac:dyDescent="0.25">
      <c r="A53" s="4"/>
    </row>
    <row r="54" spans="1:37" s="12" customFormat="1" hidden="1" x14ac:dyDescent="0.25">
      <c r="A54" s="4"/>
      <c r="B54" s="13" t="s">
        <v>7</v>
      </c>
      <c r="C54" s="13"/>
      <c r="D54" s="13"/>
      <c r="E54" s="13"/>
      <c r="F54" s="13"/>
      <c r="G54" s="13"/>
    </row>
    <row r="55" spans="1:37" s="12" customFormat="1" hidden="1" x14ac:dyDescent="0.25">
      <c r="A55"/>
      <c r="B55" s="171" t="s">
        <v>8</v>
      </c>
      <c r="C55" s="171"/>
      <c r="D55" s="171"/>
      <c r="E55" s="171"/>
      <c r="F55" s="171"/>
      <c r="G55" s="171"/>
    </row>
    <row r="56" spans="1:37" s="12" customFormat="1" ht="15" customHeight="1" x14ac:dyDescent="0.25">
      <c r="A56"/>
      <c r="B56" s="3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</row>
    <row r="57" spans="1:37" s="12" customFormat="1" ht="15" customHeight="1" x14ac:dyDescent="0.25">
      <c r="A57"/>
      <c r="B57" s="3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</row>
    <row r="58" spans="1:37" ht="15" customHeight="1" x14ac:dyDescent="0.25"/>
    <row r="59" spans="1:37" ht="15" customHeight="1" x14ac:dyDescent="0.25"/>
    <row r="60" spans="1:37" ht="15" customHeight="1" x14ac:dyDescent="0.25"/>
    <row r="61" spans="1:37" ht="15" customHeight="1" x14ac:dyDescent="0.25"/>
    <row r="62" spans="1:37" ht="15" customHeight="1" x14ac:dyDescent="0.25"/>
    <row r="63" spans="1:37" ht="15" customHeight="1" x14ac:dyDescent="0.25"/>
    <row r="64" spans="1:37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</sheetData>
  <mergeCells count="15">
    <mergeCell ref="B28:G28"/>
    <mergeCell ref="B36:G36"/>
    <mergeCell ref="B55:G55"/>
    <mergeCell ref="A1:G1"/>
    <mergeCell ref="A3:G3"/>
    <mergeCell ref="A5:G5"/>
    <mergeCell ref="B29:G29"/>
    <mergeCell ref="B30:G30"/>
    <mergeCell ref="B31:G31"/>
    <mergeCell ref="B32:G32"/>
    <mergeCell ref="B33:G33"/>
    <mergeCell ref="B34:G34"/>
    <mergeCell ref="B25:G25"/>
    <mergeCell ref="B26:G26"/>
    <mergeCell ref="B27:G27"/>
  </mergeCells>
  <pageMargins left="0.74803149606299213" right="0.70866141732283472" top="0.74803149606299213" bottom="0.74803149606299213" header="0.31496062992125984" footer="0.31496062992125984"/>
  <pageSetup scale="64" orientation="landscape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B4:AU58"/>
  <sheetViews>
    <sheetView tabSelected="1" topLeftCell="A4" workbookViewId="0">
      <selection activeCell="M11" sqref="M11"/>
    </sheetView>
  </sheetViews>
  <sheetFormatPr baseColWidth="10" defaultColWidth="9.140625" defaultRowHeight="15" x14ac:dyDescent="0.25"/>
  <cols>
    <col min="1" max="1" width="1" customWidth="1"/>
    <col min="2" max="2" width="7.5703125" customWidth="1"/>
    <col min="3" max="3" width="14.7109375" bestFit="1" customWidth="1"/>
    <col min="4" max="6" width="13.5703125" bestFit="1" customWidth="1"/>
    <col min="7" max="7" width="6.140625" customWidth="1"/>
    <col min="8" max="8" width="7.140625" customWidth="1"/>
    <col min="9" max="9" width="10.85546875" bestFit="1" customWidth="1"/>
    <col min="10" max="10" width="14.140625" bestFit="1" customWidth="1"/>
    <col min="11" max="11" width="12.7109375" customWidth="1"/>
    <col min="12" max="12" width="14.140625" bestFit="1" customWidth="1"/>
    <col min="13" max="13" width="12.5703125" bestFit="1" customWidth="1"/>
    <col min="251" max="251" width="52.85546875" customWidth="1"/>
    <col min="252" max="252" width="23.85546875" customWidth="1"/>
    <col min="253" max="253" width="9" customWidth="1"/>
    <col min="254" max="254" width="23.85546875" customWidth="1"/>
    <col min="255" max="255" width="9" customWidth="1"/>
    <col min="507" max="507" width="52.85546875" customWidth="1"/>
    <col min="508" max="508" width="23.85546875" customWidth="1"/>
    <col min="509" max="509" width="9" customWidth="1"/>
    <col min="510" max="510" width="23.85546875" customWidth="1"/>
    <col min="511" max="511" width="9" customWidth="1"/>
    <col min="763" max="763" width="52.85546875" customWidth="1"/>
    <col min="764" max="764" width="23.85546875" customWidth="1"/>
    <col min="765" max="765" width="9" customWidth="1"/>
    <col min="766" max="766" width="23.85546875" customWidth="1"/>
    <col min="767" max="767" width="9" customWidth="1"/>
    <col min="1019" max="1019" width="52.85546875" customWidth="1"/>
    <col min="1020" max="1020" width="23.85546875" customWidth="1"/>
    <col min="1021" max="1021" width="9" customWidth="1"/>
    <col min="1022" max="1022" width="23.85546875" customWidth="1"/>
    <col min="1023" max="1023" width="9" customWidth="1"/>
    <col min="1275" max="1275" width="52.85546875" customWidth="1"/>
    <col min="1276" max="1276" width="23.85546875" customWidth="1"/>
    <col min="1277" max="1277" width="9" customWidth="1"/>
    <col min="1278" max="1278" width="23.85546875" customWidth="1"/>
    <col min="1279" max="1279" width="9" customWidth="1"/>
    <col min="1531" max="1531" width="52.85546875" customWidth="1"/>
    <col min="1532" max="1532" width="23.85546875" customWidth="1"/>
    <col min="1533" max="1533" width="9" customWidth="1"/>
    <col min="1534" max="1534" width="23.85546875" customWidth="1"/>
    <col min="1535" max="1535" width="9" customWidth="1"/>
    <col min="1787" max="1787" width="52.85546875" customWidth="1"/>
    <col min="1788" max="1788" width="23.85546875" customWidth="1"/>
    <col min="1789" max="1789" width="9" customWidth="1"/>
    <col min="1790" max="1790" width="23.85546875" customWidth="1"/>
    <col min="1791" max="1791" width="9" customWidth="1"/>
    <col min="2043" max="2043" width="52.85546875" customWidth="1"/>
    <col min="2044" max="2044" width="23.85546875" customWidth="1"/>
    <col min="2045" max="2045" width="9" customWidth="1"/>
    <col min="2046" max="2046" width="23.85546875" customWidth="1"/>
    <col min="2047" max="2047" width="9" customWidth="1"/>
    <col min="2299" max="2299" width="52.85546875" customWidth="1"/>
    <col min="2300" max="2300" width="23.85546875" customWidth="1"/>
    <col min="2301" max="2301" width="9" customWidth="1"/>
    <col min="2302" max="2302" width="23.85546875" customWidth="1"/>
    <col min="2303" max="2303" width="9" customWidth="1"/>
    <col min="2555" max="2555" width="52.85546875" customWidth="1"/>
    <col min="2556" max="2556" width="23.85546875" customWidth="1"/>
    <col min="2557" max="2557" width="9" customWidth="1"/>
    <col min="2558" max="2558" width="23.85546875" customWidth="1"/>
    <col min="2559" max="2559" width="9" customWidth="1"/>
    <col min="2811" max="2811" width="52.85546875" customWidth="1"/>
    <col min="2812" max="2812" width="23.85546875" customWidth="1"/>
    <col min="2813" max="2813" width="9" customWidth="1"/>
    <col min="2814" max="2814" width="23.85546875" customWidth="1"/>
    <col min="2815" max="2815" width="9" customWidth="1"/>
    <col min="3067" max="3067" width="52.85546875" customWidth="1"/>
    <col min="3068" max="3068" width="23.85546875" customWidth="1"/>
    <col min="3069" max="3069" width="9" customWidth="1"/>
    <col min="3070" max="3070" width="23.85546875" customWidth="1"/>
    <col min="3071" max="3071" width="9" customWidth="1"/>
    <col min="3323" max="3323" width="52.85546875" customWidth="1"/>
    <col min="3324" max="3324" width="23.85546875" customWidth="1"/>
    <col min="3325" max="3325" width="9" customWidth="1"/>
    <col min="3326" max="3326" width="23.85546875" customWidth="1"/>
    <col min="3327" max="3327" width="9" customWidth="1"/>
    <col min="3579" max="3579" width="52.85546875" customWidth="1"/>
    <col min="3580" max="3580" width="23.85546875" customWidth="1"/>
    <col min="3581" max="3581" width="9" customWidth="1"/>
    <col min="3582" max="3582" width="23.85546875" customWidth="1"/>
    <col min="3583" max="3583" width="9" customWidth="1"/>
    <col min="3835" max="3835" width="52.85546875" customWidth="1"/>
    <col min="3836" max="3836" width="23.85546875" customWidth="1"/>
    <col min="3837" max="3837" width="9" customWidth="1"/>
    <col min="3838" max="3838" width="23.85546875" customWidth="1"/>
    <col min="3839" max="3839" width="9" customWidth="1"/>
    <col min="4091" max="4091" width="52.85546875" customWidth="1"/>
    <col min="4092" max="4092" width="23.85546875" customWidth="1"/>
    <col min="4093" max="4093" width="9" customWidth="1"/>
    <col min="4094" max="4094" width="23.85546875" customWidth="1"/>
    <col min="4095" max="4095" width="9" customWidth="1"/>
    <col min="4347" max="4347" width="52.85546875" customWidth="1"/>
    <col min="4348" max="4348" width="23.85546875" customWidth="1"/>
    <col min="4349" max="4349" width="9" customWidth="1"/>
    <col min="4350" max="4350" width="23.85546875" customWidth="1"/>
    <col min="4351" max="4351" width="9" customWidth="1"/>
    <col min="4603" max="4603" width="52.85546875" customWidth="1"/>
    <col min="4604" max="4604" width="23.85546875" customWidth="1"/>
    <col min="4605" max="4605" width="9" customWidth="1"/>
    <col min="4606" max="4606" width="23.85546875" customWidth="1"/>
    <col min="4607" max="4607" width="9" customWidth="1"/>
    <col min="4859" max="4859" width="52.85546875" customWidth="1"/>
    <col min="4860" max="4860" width="23.85546875" customWidth="1"/>
    <col min="4861" max="4861" width="9" customWidth="1"/>
    <col min="4862" max="4862" width="23.85546875" customWidth="1"/>
    <col min="4863" max="4863" width="9" customWidth="1"/>
    <col min="5115" max="5115" width="52.85546875" customWidth="1"/>
    <col min="5116" max="5116" width="23.85546875" customWidth="1"/>
    <col min="5117" max="5117" width="9" customWidth="1"/>
    <col min="5118" max="5118" width="23.85546875" customWidth="1"/>
    <col min="5119" max="5119" width="9" customWidth="1"/>
    <col min="5371" max="5371" width="52.85546875" customWidth="1"/>
    <col min="5372" max="5372" width="23.85546875" customWidth="1"/>
    <col min="5373" max="5373" width="9" customWidth="1"/>
    <col min="5374" max="5374" width="23.85546875" customWidth="1"/>
    <col min="5375" max="5375" width="9" customWidth="1"/>
    <col min="5627" max="5627" width="52.85546875" customWidth="1"/>
    <col min="5628" max="5628" width="23.85546875" customWidth="1"/>
    <col min="5629" max="5629" width="9" customWidth="1"/>
    <col min="5630" max="5630" width="23.85546875" customWidth="1"/>
    <col min="5631" max="5631" width="9" customWidth="1"/>
    <col min="5883" max="5883" width="52.85546875" customWidth="1"/>
    <col min="5884" max="5884" width="23.85546875" customWidth="1"/>
    <col min="5885" max="5885" width="9" customWidth="1"/>
    <col min="5886" max="5886" width="23.85546875" customWidth="1"/>
    <col min="5887" max="5887" width="9" customWidth="1"/>
    <col min="6139" max="6139" width="52.85546875" customWidth="1"/>
    <col min="6140" max="6140" width="23.85546875" customWidth="1"/>
    <col min="6141" max="6141" width="9" customWidth="1"/>
    <col min="6142" max="6142" width="23.85546875" customWidth="1"/>
    <col min="6143" max="6143" width="9" customWidth="1"/>
    <col min="6395" max="6395" width="52.85546875" customWidth="1"/>
    <col min="6396" max="6396" width="23.85546875" customWidth="1"/>
    <col min="6397" max="6397" width="9" customWidth="1"/>
    <col min="6398" max="6398" width="23.85546875" customWidth="1"/>
    <col min="6399" max="6399" width="9" customWidth="1"/>
    <col min="6651" max="6651" width="52.85546875" customWidth="1"/>
    <col min="6652" max="6652" width="23.85546875" customWidth="1"/>
    <col min="6653" max="6653" width="9" customWidth="1"/>
    <col min="6654" max="6654" width="23.85546875" customWidth="1"/>
    <col min="6655" max="6655" width="9" customWidth="1"/>
    <col min="6907" max="6907" width="52.85546875" customWidth="1"/>
    <col min="6908" max="6908" width="23.85546875" customWidth="1"/>
    <col min="6909" max="6909" width="9" customWidth="1"/>
    <col min="6910" max="6910" width="23.85546875" customWidth="1"/>
    <col min="6911" max="6911" width="9" customWidth="1"/>
    <col min="7163" max="7163" width="52.85546875" customWidth="1"/>
    <col min="7164" max="7164" width="23.85546875" customWidth="1"/>
    <col min="7165" max="7165" width="9" customWidth="1"/>
    <col min="7166" max="7166" width="23.85546875" customWidth="1"/>
    <col min="7167" max="7167" width="9" customWidth="1"/>
    <col min="7419" max="7419" width="52.85546875" customWidth="1"/>
    <col min="7420" max="7420" width="23.85546875" customWidth="1"/>
    <col min="7421" max="7421" width="9" customWidth="1"/>
    <col min="7422" max="7422" width="23.85546875" customWidth="1"/>
    <col min="7423" max="7423" width="9" customWidth="1"/>
    <col min="7675" max="7675" width="52.85546875" customWidth="1"/>
    <col min="7676" max="7676" width="23.85546875" customWidth="1"/>
    <col min="7677" max="7677" width="9" customWidth="1"/>
    <col min="7678" max="7678" width="23.85546875" customWidth="1"/>
    <col min="7679" max="7679" width="9" customWidth="1"/>
    <col min="7931" max="7931" width="52.85546875" customWidth="1"/>
    <col min="7932" max="7932" width="23.85546875" customWidth="1"/>
    <col min="7933" max="7933" width="9" customWidth="1"/>
    <col min="7934" max="7934" width="23.85546875" customWidth="1"/>
    <col min="7935" max="7935" width="9" customWidth="1"/>
    <col min="8187" max="8187" width="52.85546875" customWidth="1"/>
    <col min="8188" max="8188" width="23.85546875" customWidth="1"/>
    <col min="8189" max="8189" width="9" customWidth="1"/>
    <col min="8190" max="8190" width="23.85546875" customWidth="1"/>
    <col min="8191" max="8191" width="9" customWidth="1"/>
    <col min="8443" max="8443" width="52.85546875" customWidth="1"/>
    <col min="8444" max="8444" width="23.85546875" customWidth="1"/>
    <col min="8445" max="8445" width="9" customWidth="1"/>
    <col min="8446" max="8446" width="23.85546875" customWidth="1"/>
    <col min="8447" max="8447" width="9" customWidth="1"/>
    <col min="8699" max="8699" width="52.85546875" customWidth="1"/>
    <col min="8700" max="8700" width="23.85546875" customWidth="1"/>
    <col min="8701" max="8701" width="9" customWidth="1"/>
    <col min="8702" max="8702" width="23.85546875" customWidth="1"/>
    <col min="8703" max="8703" width="9" customWidth="1"/>
    <col min="8955" max="8955" width="52.85546875" customWidth="1"/>
    <col min="8956" max="8956" width="23.85546875" customWidth="1"/>
    <col min="8957" max="8957" width="9" customWidth="1"/>
    <col min="8958" max="8958" width="23.85546875" customWidth="1"/>
    <col min="8959" max="8959" width="9" customWidth="1"/>
    <col min="9211" max="9211" width="52.85546875" customWidth="1"/>
    <col min="9212" max="9212" width="23.85546875" customWidth="1"/>
    <col min="9213" max="9213" width="9" customWidth="1"/>
    <col min="9214" max="9214" width="23.85546875" customWidth="1"/>
    <col min="9215" max="9215" width="9" customWidth="1"/>
    <col min="9467" max="9467" width="52.85546875" customWidth="1"/>
    <col min="9468" max="9468" width="23.85546875" customWidth="1"/>
    <col min="9469" max="9469" width="9" customWidth="1"/>
    <col min="9470" max="9470" width="23.85546875" customWidth="1"/>
    <col min="9471" max="9471" width="9" customWidth="1"/>
    <col min="9723" max="9723" width="52.85546875" customWidth="1"/>
    <col min="9724" max="9724" width="23.85546875" customWidth="1"/>
    <col min="9725" max="9725" width="9" customWidth="1"/>
    <col min="9726" max="9726" width="23.85546875" customWidth="1"/>
    <col min="9727" max="9727" width="9" customWidth="1"/>
    <col min="9979" max="9979" width="52.85546875" customWidth="1"/>
    <col min="9980" max="9980" width="23.85546875" customWidth="1"/>
    <col min="9981" max="9981" width="9" customWidth="1"/>
    <col min="9982" max="9982" width="23.85546875" customWidth="1"/>
    <col min="9983" max="9983" width="9" customWidth="1"/>
    <col min="10235" max="10235" width="52.85546875" customWidth="1"/>
    <col min="10236" max="10236" width="23.85546875" customWidth="1"/>
    <col min="10237" max="10237" width="9" customWidth="1"/>
    <col min="10238" max="10238" width="23.85546875" customWidth="1"/>
    <col min="10239" max="10239" width="9" customWidth="1"/>
    <col min="10491" max="10491" width="52.85546875" customWidth="1"/>
    <col min="10492" max="10492" width="23.85546875" customWidth="1"/>
    <col min="10493" max="10493" width="9" customWidth="1"/>
    <col min="10494" max="10494" width="23.85546875" customWidth="1"/>
    <col min="10495" max="10495" width="9" customWidth="1"/>
    <col min="10747" max="10747" width="52.85546875" customWidth="1"/>
    <col min="10748" max="10748" width="23.85546875" customWidth="1"/>
    <col min="10749" max="10749" width="9" customWidth="1"/>
    <col min="10750" max="10750" width="23.85546875" customWidth="1"/>
    <col min="10751" max="10751" width="9" customWidth="1"/>
    <col min="11003" max="11003" width="52.85546875" customWidth="1"/>
    <col min="11004" max="11004" width="23.85546875" customWidth="1"/>
    <col min="11005" max="11005" width="9" customWidth="1"/>
    <col min="11006" max="11006" width="23.85546875" customWidth="1"/>
    <col min="11007" max="11007" width="9" customWidth="1"/>
    <col min="11259" max="11259" width="52.85546875" customWidth="1"/>
    <col min="11260" max="11260" width="23.85546875" customWidth="1"/>
    <col min="11261" max="11261" width="9" customWidth="1"/>
    <col min="11262" max="11262" width="23.85546875" customWidth="1"/>
    <col min="11263" max="11263" width="9" customWidth="1"/>
    <col min="11515" max="11515" width="52.85546875" customWidth="1"/>
    <col min="11516" max="11516" width="23.85546875" customWidth="1"/>
    <col min="11517" max="11517" width="9" customWidth="1"/>
    <col min="11518" max="11518" width="23.85546875" customWidth="1"/>
    <col min="11519" max="11519" width="9" customWidth="1"/>
    <col min="11771" max="11771" width="52.85546875" customWidth="1"/>
    <col min="11772" max="11772" width="23.85546875" customWidth="1"/>
    <col min="11773" max="11773" width="9" customWidth="1"/>
    <col min="11774" max="11774" width="23.85546875" customWidth="1"/>
    <col min="11775" max="11775" width="9" customWidth="1"/>
    <col min="12027" max="12027" width="52.85546875" customWidth="1"/>
    <col min="12028" max="12028" width="23.85546875" customWidth="1"/>
    <col min="12029" max="12029" width="9" customWidth="1"/>
    <col min="12030" max="12030" width="23.85546875" customWidth="1"/>
    <col min="12031" max="12031" width="9" customWidth="1"/>
    <col min="12283" max="12283" width="52.85546875" customWidth="1"/>
    <col min="12284" max="12284" width="23.85546875" customWidth="1"/>
    <col min="12285" max="12285" width="9" customWidth="1"/>
    <col min="12286" max="12286" width="23.85546875" customWidth="1"/>
    <col min="12287" max="12287" width="9" customWidth="1"/>
    <col min="12539" max="12539" width="52.85546875" customWidth="1"/>
    <col min="12540" max="12540" width="23.85546875" customWidth="1"/>
    <col min="12541" max="12541" width="9" customWidth="1"/>
    <col min="12542" max="12542" width="23.85546875" customWidth="1"/>
    <col min="12543" max="12543" width="9" customWidth="1"/>
    <col min="12795" max="12795" width="52.85546875" customWidth="1"/>
    <col min="12796" max="12796" width="23.85546875" customWidth="1"/>
    <col min="12797" max="12797" width="9" customWidth="1"/>
    <col min="12798" max="12798" width="23.85546875" customWidth="1"/>
    <col min="12799" max="12799" width="9" customWidth="1"/>
    <col min="13051" max="13051" width="52.85546875" customWidth="1"/>
    <col min="13052" max="13052" width="23.85546875" customWidth="1"/>
    <col min="13053" max="13053" width="9" customWidth="1"/>
    <col min="13054" max="13054" width="23.85546875" customWidth="1"/>
    <col min="13055" max="13055" width="9" customWidth="1"/>
    <col min="13307" max="13307" width="52.85546875" customWidth="1"/>
    <col min="13308" max="13308" width="23.85546875" customWidth="1"/>
    <col min="13309" max="13309" width="9" customWidth="1"/>
    <col min="13310" max="13310" width="23.85546875" customWidth="1"/>
    <col min="13311" max="13311" width="9" customWidth="1"/>
    <col min="13563" max="13563" width="52.85546875" customWidth="1"/>
    <col min="13564" max="13564" width="23.85546875" customWidth="1"/>
    <col min="13565" max="13565" width="9" customWidth="1"/>
    <col min="13566" max="13566" width="23.85546875" customWidth="1"/>
    <col min="13567" max="13567" width="9" customWidth="1"/>
    <col min="13819" max="13819" width="52.85546875" customWidth="1"/>
    <col min="13820" max="13820" width="23.85546875" customWidth="1"/>
    <col min="13821" max="13821" width="9" customWidth="1"/>
    <col min="13822" max="13822" width="23.85546875" customWidth="1"/>
    <col min="13823" max="13823" width="9" customWidth="1"/>
    <col min="14075" max="14075" width="52.85546875" customWidth="1"/>
    <col min="14076" max="14076" width="23.85546875" customWidth="1"/>
    <col min="14077" max="14077" width="9" customWidth="1"/>
    <col min="14078" max="14078" width="23.85546875" customWidth="1"/>
    <col min="14079" max="14079" width="9" customWidth="1"/>
    <col min="14331" max="14331" width="52.85546875" customWidth="1"/>
    <col min="14332" max="14332" width="23.85546875" customWidth="1"/>
    <col min="14333" max="14333" width="9" customWidth="1"/>
    <col min="14334" max="14334" width="23.85546875" customWidth="1"/>
    <col min="14335" max="14335" width="9" customWidth="1"/>
    <col min="14587" max="14587" width="52.85546875" customWidth="1"/>
    <col min="14588" max="14588" width="23.85546875" customWidth="1"/>
    <col min="14589" max="14589" width="9" customWidth="1"/>
    <col min="14590" max="14590" width="23.85546875" customWidth="1"/>
    <col min="14591" max="14591" width="9" customWidth="1"/>
    <col min="14843" max="14843" width="52.85546875" customWidth="1"/>
    <col min="14844" max="14844" width="23.85546875" customWidth="1"/>
    <col min="14845" max="14845" width="9" customWidth="1"/>
    <col min="14846" max="14846" width="23.85546875" customWidth="1"/>
    <col min="14847" max="14847" width="9" customWidth="1"/>
    <col min="15099" max="15099" width="52.85546875" customWidth="1"/>
    <col min="15100" max="15100" width="23.85546875" customWidth="1"/>
    <col min="15101" max="15101" width="9" customWidth="1"/>
    <col min="15102" max="15102" width="23.85546875" customWidth="1"/>
    <col min="15103" max="15103" width="9" customWidth="1"/>
    <col min="15355" max="15355" width="52.85546875" customWidth="1"/>
    <col min="15356" max="15356" width="23.85546875" customWidth="1"/>
    <col min="15357" max="15357" width="9" customWidth="1"/>
    <col min="15358" max="15358" width="23.85546875" customWidth="1"/>
    <col min="15359" max="15359" width="9" customWidth="1"/>
    <col min="15611" max="15611" width="52.85546875" customWidth="1"/>
    <col min="15612" max="15612" width="23.85546875" customWidth="1"/>
    <col min="15613" max="15613" width="9" customWidth="1"/>
    <col min="15614" max="15614" width="23.85546875" customWidth="1"/>
    <col min="15615" max="15615" width="9" customWidth="1"/>
    <col min="15867" max="15867" width="52.85546875" customWidth="1"/>
    <col min="15868" max="15868" width="23.85546875" customWidth="1"/>
    <col min="15869" max="15869" width="9" customWidth="1"/>
    <col min="15870" max="15870" width="23.85546875" customWidth="1"/>
    <col min="15871" max="15871" width="9" customWidth="1"/>
    <col min="16123" max="16123" width="52.85546875" customWidth="1"/>
    <col min="16124" max="16124" width="23.85546875" customWidth="1"/>
    <col min="16125" max="16125" width="9" customWidth="1"/>
    <col min="16126" max="16126" width="23.85546875" customWidth="1"/>
    <col min="16127" max="16127" width="9" customWidth="1"/>
  </cols>
  <sheetData>
    <row r="4" spans="2:10" s="44" customFormat="1" ht="12.75" x14ac:dyDescent="0.2">
      <c r="B4" s="43"/>
      <c r="C4" s="43"/>
      <c r="D4" s="43"/>
      <c r="E4" s="43"/>
      <c r="F4" s="43"/>
      <c r="G4" s="43"/>
    </row>
    <row r="5" spans="2:10" s="44" customFormat="1" ht="12.75" x14ac:dyDescent="0.2">
      <c r="B5" s="43"/>
      <c r="C5" s="43"/>
      <c r="D5" s="43"/>
      <c r="E5" s="43"/>
      <c r="F5" s="43"/>
      <c r="G5" s="43"/>
    </row>
    <row r="6" spans="2:10" s="44" customFormat="1" ht="12.75" x14ac:dyDescent="0.2">
      <c r="B6" s="210" t="s">
        <v>94</v>
      </c>
      <c r="C6" s="210"/>
      <c r="D6" s="210"/>
      <c r="E6" s="210"/>
      <c r="F6" s="210"/>
      <c r="G6" s="210"/>
      <c r="H6" s="210"/>
      <c r="I6" s="210"/>
      <c r="J6" s="210"/>
    </row>
    <row r="7" spans="2:10" s="44" customFormat="1" ht="12.75" x14ac:dyDescent="0.2">
      <c r="B7" s="210"/>
      <c r="C7" s="210"/>
      <c r="D7" s="210"/>
      <c r="E7" s="210"/>
      <c r="F7" s="210"/>
      <c r="G7" s="210"/>
      <c r="H7" s="210"/>
      <c r="I7" s="210"/>
      <c r="J7" s="210"/>
    </row>
    <row r="8" spans="2:10" s="44" customFormat="1" ht="12.75" x14ac:dyDescent="0.2">
      <c r="B8" s="45"/>
      <c r="C8" s="45"/>
      <c r="D8" s="45"/>
      <c r="E8" s="45"/>
      <c r="F8" s="45"/>
      <c r="G8" s="45"/>
      <c r="H8" s="45"/>
      <c r="I8" s="45"/>
      <c r="J8" s="45"/>
    </row>
    <row r="9" spans="2:10" s="44" customFormat="1" ht="12.75" x14ac:dyDescent="0.2">
      <c r="B9" s="211" t="s">
        <v>127</v>
      </c>
      <c r="C9" s="211"/>
      <c r="D9" s="211"/>
      <c r="E9" s="211"/>
      <c r="F9" s="211"/>
      <c r="G9" s="211"/>
      <c r="H9" s="211"/>
      <c r="I9" s="211"/>
      <c r="J9" s="211"/>
    </row>
    <row r="10" spans="2:10" s="44" customFormat="1" ht="12.75" x14ac:dyDescent="0.2">
      <c r="B10" s="212"/>
      <c r="C10" s="212"/>
      <c r="D10" s="212"/>
      <c r="E10" s="212"/>
      <c r="F10" s="212"/>
      <c r="G10" s="212"/>
      <c r="H10" s="212"/>
      <c r="I10" s="212"/>
      <c r="J10" s="212"/>
    </row>
    <row r="11" spans="2:10" s="44" customFormat="1" ht="15.75" thickBot="1" x14ac:dyDescent="0.3">
      <c r="B11" s="46"/>
      <c r="C11" s="46"/>
      <c r="D11" s="46"/>
      <c r="E11" s="46"/>
      <c r="F11" s="46"/>
      <c r="G11" s="46"/>
    </row>
    <row r="12" spans="2:10" s="44" customFormat="1" ht="12.75" x14ac:dyDescent="0.2">
      <c r="B12" s="242" t="s">
        <v>115</v>
      </c>
      <c r="C12" s="243"/>
      <c r="D12" s="243"/>
      <c r="E12" s="243"/>
      <c r="F12" s="243"/>
      <c r="G12" s="243"/>
      <c r="H12" s="243"/>
      <c r="I12" s="243"/>
      <c r="J12" s="244"/>
    </row>
    <row r="13" spans="2:10" s="44" customFormat="1" ht="15.75" thickBot="1" x14ac:dyDescent="0.3">
      <c r="B13" s="245" t="s">
        <v>116</v>
      </c>
      <c r="C13" s="246"/>
      <c r="D13" s="246"/>
      <c r="E13" s="246"/>
      <c r="F13" s="246"/>
      <c r="G13" s="246"/>
      <c r="H13" s="246"/>
      <c r="I13" s="246"/>
      <c r="J13" s="247"/>
    </row>
    <row r="15" spans="2:10" ht="15.75" x14ac:dyDescent="0.25">
      <c r="B15" s="202" t="s">
        <v>108</v>
      </c>
      <c r="C15" s="203"/>
      <c r="D15" s="203"/>
      <c r="E15" s="203"/>
      <c r="F15" s="203"/>
      <c r="G15" s="203"/>
      <c r="H15" s="203"/>
      <c r="I15" s="203"/>
      <c r="J15" s="204"/>
    </row>
    <row r="16" spans="2:10" ht="15.75" x14ac:dyDescent="0.25">
      <c r="B16" s="202" t="s">
        <v>97</v>
      </c>
      <c r="C16" s="203"/>
      <c r="D16" s="203"/>
      <c r="E16" s="203"/>
      <c r="F16" s="204"/>
      <c r="G16" s="202" t="s">
        <v>98</v>
      </c>
      <c r="H16" s="203"/>
      <c r="I16" s="203"/>
      <c r="J16" s="204"/>
    </row>
    <row r="17" spans="2:13" x14ac:dyDescent="0.25">
      <c r="B17" s="48" t="s">
        <v>99</v>
      </c>
      <c r="C17" s="48" t="s">
        <v>100</v>
      </c>
      <c r="D17" s="205" t="s">
        <v>101</v>
      </c>
      <c r="E17" s="206"/>
      <c r="F17" s="65" t="s">
        <v>102</v>
      </c>
      <c r="G17" s="48" t="s">
        <v>99</v>
      </c>
      <c r="H17" s="50" t="s">
        <v>103</v>
      </c>
      <c r="I17" s="50" t="s">
        <v>102</v>
      </c>
      <c r="J17" s="50" t="s">
        <v>104</v>
      </c>
    </row>
    <row r="18" spans="2:13" x14ac:dyDescent="0.25">
      <c r="B18" s="51">
        <v>1</v>
      </c>
      <c r="C18" s="52">
        <v>42116</v>
      </c>
      <c r="D18" s="188" t="s">
        <v>128</v>
      </c>
      <c r="E18" s="189"/>
      <c r="F18" s="141">
        <v>100000</v>
      </c>
      <c r="G18" s="51"/>
      <c r="H18" s="66"/>
      <c r="I18" s="55"/>
      <c r="J18" s="56">
        <f>F18-I18</f>
        <v>100000</v>
      </c>
    </row>
    <row r="19" spans="2:13" x14ac:dyDescent="0.25">
      <c r="B19" s="51">
        <v>2</v>
      </c>
      <c r="C19" s="57">
        <v>42122</v>
      </c>
      <c r="D19" s="188" t="s">
        <v>128</v>
      </c>
      <c r="E19" s="189"/>
      <c r="F19" s="142">
        <v>50494</v>
      </c>
      <c r="G19" s="51"/>
      <c r="H19" s="66"/>
      <c r="I19" s="55"/>
      <c r="J19" s="56">
        <f>J18+F19-I19</f>
        <v>150494</v>
      </c>
    </row>
    <row r="20" spans="2:13" ht="15.75" thickBot="1" x14ac:dyDescent="0.3">
      <c r="B20" s="67">
        <v>3</v>
      </c>
      <c r="C20" s="68">
        <v>42123</v>
      </c>
      <c r="D20" s="192" t="s">
        <v>107</v>
      </c>
      <c r="E20" s="193"/>
      <c r="F20" s="143">
        <v>92984</v>
      </c>
      <c r="G20" s="67"/>
      <c r="H20" s="70"/>
      <c r="I20" s="71"/>
      <c r="J20" s="72">
        <f t="shared" ref="J20:J43" si="0">J19+F20-I20</f>
        <v>243478</v>
      </c>
      <c r="K20" s="90">
        <f>SUM(F18:F20)</f>
        <v>243478</v>
      </c>
      <c r="M20" s="101"/>
    </row>
    <row r="21" spans="2:13" x14ac:dyDescent="0.25">
      <c r="B21" s="73">
        <v>4</v>
      </c>
      <c r="C21" s="74">
        <v>42130</v>
      </c>
      <c r="D21" s="190" t="s">
        <v>105</v>
      </c>
      <c r="E21" s="191"/>
      <c r="F21" s="144">
        <v>76417</v>
      </c>
      <c r="G21" s="73"/>
      <c r="H21" s="76"/>
      <c r="I21" s="53"/>
      <c r="J21" s="77">
        <f t="shared" si="0"/>
        <v>319895</v>
      </c>
    </row>
    <row r="22" spans="2:13" x14ac:dyDescent="0.25">
      <c r="B22" s="51">
        <v>5</v>
      </c>
      <c r="C22" s="57">
        <v>42138</v>
      </c>
      <c r="D22" s="190" t="s">
        <v>107</v>
      </c>
      <c r="E22" s="191"/>
      <c r="F22" s="142">
        <v>88263.6</v>
      </c>
      <c r="G22" s="51"/>
      <c r="H22" s="76"/>
      <c r="I22" s="58"/>
      <c r="J22" s="56">
        <f t="shared" si="0"/>
        <v>408158.6</v>
      </c>
    </row>
    <row r="23" spans="2:13" x14ac:dyDescent="0.25">
      <c r="B23" s="51">
        <v>6</v>
      </c>
      <c r="C23" s="57">
        <v>42143</v>
      </c>
      <c r="D23" s="190" t="s">
        <v>105</v>
      </c>
      <c r="E23" s="191"/>
      <c r="F23" s="142">
        <v>235816</v>
      </c>
      <c r="G23" s="51"/>
      <c r="H23" s="76"/>
      <c r="I23" s="58"/>
      <c r="J23" s="56">
        <f t="shared" si="0"/>
        <v>643974.6</v>
      </c>
    </row>
    <row r="24" spans="2:13" ht="15.75" thickBot="1" x14ac:dyDescent="0.3">
      <c r="B24" s="67">
        <v>7</v>
      </c>
      <c r="C24" s="68">
        <v>42153</v>
      </c>
      <c r="D24" s="192" t="s">
        <v>118</v>
      </c>
      <c r="E24" s="193"/>
      <c r="F24" s="143">
        <v>42495</v>
      </c>
      <c r="G24" s="67"/>
      <c r="H24" s="70"/>
      <c r="I24" s="69"/>
      <c r="J24" s="72">
        <f t="shared" si="0"/>
        <v>686469.6</v>
      </c>
      <c r="K24" s="90">
        <f>SUM(F21:F24)</f>
        <v>442991.6</v>
      </c>
      <c r="M24" s="101"/>
    </row>
    <row r="25" spans="2:13" x14ac:dyDescent="0.25">
      <c r="B25" s="145">
        <v>8</v>
      </c>
      <c r="C25" s="146">
        <v>42167</v>
      </c>
      <c r="D25" s="255" t="s">
        <v>107</v>
      </c>
      <c r="E25" s="256"/>
      <c r="F25" s="147">
        <v>55000</v>
      </c>
      <c r="G25" s="73"/>
      <c r="H25" s="76"/>
      <c r="I25" s="75"/>
      <c r="J25" s="77">
        <f t="shared" si="0"/>
        <v>741469.6</v>
      </c>
    </row>
    <row r="26" spans="2:13" x14ac:dyDescent="0.25">
      <c r="B26" s="51">
        <v>9</v>
      </c>
      <c r="C26" s="93">
        <v>42167</v>
      </c>
      <c r="D26" s="190" t="s">
        <v>105</v>
      </c>
      <c r="E26" s="191"/>
      <c r="F26" s="142">
        <v>197048</v>
      </c>
      <c r="G26" s="51"/>
      <c r="H26" s="66"/>
      <c r="I26" s="55"/>
      <c r="J26" s="56">
        <f t="shared" si="0"/>
        <v>938517.6</v>
      </c>
    </row>
    <row r="27" spans="2:13" x14ac:dyDescent="0.25">
      <c r="B27" s="51">
        <v>10</v>
      </c>
      <c r="C27" s="57">
        <v>42178</v>
      </c>
      <c r="D27" s="188" t="s">
        <v>128</v>
      </c>
      <c r="E27" s="189"/>
      <c r="F27" s="142">
        <v>100000</v>
      </c>
      <c r="G27" s="51"/>
      <c r="H27" s="66"/>
      <c r="I27" s="58"/>
      <c r="J27" s="56">
        <f t="shared" si="0"/>
        <v>1038517.6</v>
      </c>
    </row>
    <row r="28" spans="2:13" x14ac:dyDescent="0.25">
      <c r="B28" s="103">
        <v>11</v>
      </c>
      <c r="C28" s="148">
        <v>42184</v>
      </c>
      <c r="D28" s="190" t="s">
        <v>105</v>
      </c>
      <c r="E28" s="191"/>
      <c r="F28" s="149">
        <v>59906</v>
      </c>
      <c r="G28" s="103"/>
      <c r="H28" s="150"/>
      <c r="I28" s="151"/>
      <c r="J28" s="56">
        <f t="shared" si="0"/>
        <v>1098423.6000000001</v>
      </c>
    </row>
    <row r="29" spans="2:13" x14ac:dyDescent="0.25">
      <c r="B29" s="51">
        <v>12</v>
      </c>
      <c r="C29" s="57">
        <v>42184</v>
      </c>
      <c r="D29" s="223" t="s">
        <v>107</v>
      </c>
      <c r="E29" s="241"/>
      <c r="F29" s="142">
        <v>86249</v>
      </c>
      <c r="G29" s="51"/>
      <c r="H29" s="66"/>
      <c r="I29" s="58"/>
      <c r="J29" s="56">
        <f>J27+F29-I29</f>
        <v>1124766.6000000001</v>
      </c>
    </row>
    <row r="30" spans="2:13" ht="15.75" thickBot="1" x14ac:dyDescent="0.3">
      <c r="B30" s="152">
        <v>13</v>
      </c>
      <c r="C30" s="153">
        <v>42185</v>
      </c>
      <c r="D30" s="252" t="s">
        <v>129</v>
      </c>
      <c r="E30" s="253"/>
      <c r="F30" s="154">
        <v>11000</v>
      </c>
      <c r="G30" s="152"/>
      <c r="H30" s="78"/>
      <c r="I30" s="155"/>
      <c r="J30" s="96">
        <f>J28+F30-I30</f>
        <v>1109423.6000000001</v>
      </c>
      <c r="K30" s="90">
        <f>SUM(F25:F30)</f>
        <v>509203</v>
      </c>
    </row>
    <row r="31" spans="2:13" x14ac:dyDescent="0.25">
      <c r="B31" s="97">
        <v>14</v>
      </c>
      <c r="C31" s="98">
        <v>42199</v>
      </c>
      <c r="D31" s="239" t="s">
        <v>105</v>
      </c>
      <c r="E31" s="240"/>
      <c r="F31" s="156">
        <v>143528</v>
      </c>
      <c r="G31" s="97"/>
      <c r="H31" s="100"/>
      <c r="I31" s="99"/>
      <c r="J31" s="77">
        <f t="shared" si="0"/>
        <v>1252951.6000000001</v>
      </c>
      <c r="L31" s="101"/>
    </row>
    <row r="32" spans="2:13" x14ac:dyDescent="0.25">
      <c r="B32" s="51">
        <v>15</v>
      </c>
      <c r="C32" s="57">
        <v>42199</v>
      </c>
      <c r="D32" s="223" t="s">
        <v>130</v>
      </c>
      <c r="E32" s="241"/>
      <c r="F32" s="142">
        <v>25000</v>
      </c>
      <c r="G32" s="51"/>
      <c r="H32" s="66"/>
      <c r="I32" s="58"/>
      <c r="J32" s="56">
        <f t="shared" si="0"/>
        <v>1277951.6000000001</v>
      </c>
      <c r="K32" s="102"/>
      <c r="L32" s="101"/>
    </row>
    <row r="33" spans="2:47" ht="15.75" thickBot="1" x14ac:dyDescent="0.3">
      <c r="B33" s="67">
        <v>16</v>
      </c>
      <c r="C33" s="68">
        <v>42206</v>
      </c>
      <c r="D33" s="237" t="s">
        <v>105</v>
      </c>
      <c r="E33" s="237"/>
      <c r="F33" s="143">
        <v>40000</v>
      </c>
      <c r="G33" s="67"/>
      <c r="H33" s="70"/>
      <c r="I33" s="69"/>
      <c r="J33" s="72">
        <f t="shared" si="0"/>
        <v>1317951.6000000001</v>
      </c>
      <c r="K33" s="117">
        <f>SUM(F31:F33)</f>
        <v>208528</v>
      </c>
      <c r="L33" s="101"/>
    </row>
    <row r="34" spans="2:47" s="108" customFormat="1" ht="15.75" x14ac:dyDescent="0.25">
      <c r="B34" s="97">
        <v>17</v>
      </c>
      <c r="C34" s="157">
        <v>42229</v>
      </c>
      <c r="D34" s="254" t="s">
        <v>130</v>
      </c>
      <c r="E34" s="254"/>
      <c r="F34" s="158">
        <v>50000</v>
      </c>
      <c r="G34" s="159"/>
      <c r="H34" s="160"/>
      <c r="I34" s="161"/>
      <c r="J34" s="77">
        <f t="shared" si="0"/>
        <v>1367951.6</v>
      </c>
    </row>
    <row r="35" spans="2:47" s="108" customFormat="1" ht="15.75" x14ac:dyDescent="0.25">
      <c r="B35" s="51">
        <v>18</v>
      </c>
      <c r="C35" s="109">
        <v>42231</v>
      </c>
      <c r="D35" s="190" t="s">
        <v>105</v>
      </c>
      <c r="E35" s="191"/>
      <c r="F35" s="131">
        <v>155971</v>
      </c>
      <c r="G35" s="111"/>
      <c r="H35" s="112"/>
      <c r="I35" s="110"/>
      <c r="J35" s="56">
        <f t="shared" si="0"/>
        <v>1523922.6</v>
      </c>
    </row>
    <row r="36" spans="2:47" s="108" customFormat="1" ht="15.75" x14ac:dyDescent="0.25">
      <c r="B36" s="51">
        <v>19</v>
      </c>
      <c r="C36" s="109">
        <v>42240</v>
      </c>
      <c r="D36" s="190" t="s">
        <v>105</v>
      </c>
      <c r="E36" s="191"/>
      <c r="F36" s="131">
        <f>54704+58702</f>
        <v>113406</v>
      </c>
      <c r="G36" s="111"/>
      <c r="H36" s="112"/>
      <c r="I36" s="110"/>
      <c r="J36" s="56">
        <f t="shared" si="0"/>
        <v>1637328.6</v>
      </c>
    </row>
    <row r="37" spans="2:47" s="108" customFormat="1" ht="15.75" x14ac:dyDescent="0.25">
      <c r="B37" s="51">
        <v>20</v>
      </c>
      <c r="C37" s="109">
        <v>42244</v>
      </c>
      <c r="D37" s="209" t="s">
        <v>107</v>
      </c>
      <c r="E37" s="236"/>
      <c r="F37" s="131">
        <v>84554</v>
      </c>
      <c r="G37" s="111"/>
      <c r="H37" s="112"/>
      <c r="I37" s="110"/>
      <c r="J37" s="56">
        <f t="shared" si="0"/>
        <v>1721882.6</v>
      </c>
      <c r="AU37" s="41"/>
    </row>
    <row r="38" spans="2:47" s="108" customFormat="1" ht="16.5" thickBot="1" x14ac:dyDescent="0.3">
      <c r="B38" s="67">
        <v>21</v>
      </c>
      <c r="C38" s="113">
        <v>42247</v>
      </c>
      <c r="D38" s="222" t="s">
        <v>105</v>
      </c>
      <c r="E38" s="228"/>
      <c r="F38" s="123">
        <v>66651</v>
      </c>
      <c r="G38" s="115"/>
      <c r="H38" s="116"/>
      <c r="I38" s="114"/>
      <c r="J38" s="72">
        <f t="shared" si="0"/>
        <v>1788533.6</v>
      </c>
      <c r="K38" s="117">
        <f>SUM(F34:F38)</f>
        <v>470582</v>
      </c>
    </row>
    <row r="39" spans="2:47" s="108" customFormat="1" ht="15.75" x14ac:dyDescent="0.25">
      <c r="B39" s="73">
        <v>22</v>
      </c>
      <c r="C39" s="118">
        <v>42268</v>
      </c>
      <c r="D39" s="217" t="s">
        <v>105</v>
      </c>
      <c r="E39" s="227"/>
      <c r="F39" s="126">
        <v>59035</v>
      </c>
      <c r="G39" s="120"/>
      <c r="H39" s="121"/>
      <c r="I39" s="119"/>
      <c r="J39" s="77">
        <f t="shared" si="0"/>
        <v>1847568.6</v>
      </c>
      <c r="K39" s="162"/>
    </row>
    <row r="40" spans="2:47" ht="15.75" thickBot="1" x14ac:dyDescent="0.3">
      <c r="B40" s="67">
        <v>23</v>
      </c>
      <c r="C40" s="122">
        <v>42276</v>
      </c>
      <c r="D40" s="251" t="s">
        <v>130</v>
      </c>
      <c r="E40" s="251"/>
      <c r="F40" s="163">
        <v>63058.400000000001</v>
      </c>
      <c r="G40" s="164"/>
      <c r="H40" s="124"/>
      <c r="I40" s="164"/>
      <c r="J40" s="72">
        <f>J38+F40-I40</f>
        <v>1851592</v>
      </c>
      <c r="K40" s="117">
        <f>SUM(F39:F40)</f>
        <v>122093.4</v>
      </c>
    </row>
    <row r="41" spans="2:47" x14ac:dyDescent="0.25">
      <c r="B41" s="73">
        <v>24</v>
      </c>
      <c r="C41" s="125">
        <v>42293</v>
      </c>
      <c r="D41" s="194" t="s">
        <v>128</v>
      </c>
      <c r="E41" s="195"/>
      <c r="F41" s="165">
        <v>178548.2</v>
      </c>
      <c r="G41" s="79"/>
      <c r="H41" s="127"/>
      <c r="I41" s="79"/>
      <c r="J41" s="77">
        <f t="shared" si="0"/>
        <v>2030140.2</v>
      </c>
      <c r="L41" s="101"/>
    </row>
    <row r="42" spans="2:47" x14ac:dyDescent="0.25">
      <c r="B42" s="51">
        <v>25</v>
      </c>
      <c r="C42" s="130">
        <v>42306</v>
      </c>
      <c r="D42" s="190" t="s">
        <v>130</v>
      </c>
      <c r="E42" s="250"/>
      <c r="F42" s="141">
        <v>60000</v>
      </c>
      <c r="G42" s="62"/>
      <c r="H42" s="54"/>
      <c r="I42" s="62"/>
      <c r="J42" s="56">
        <f t="shared" si="0"/>
        <v>2090140.2</v>
      </c>
      <c r="L42" s="101"/>
    </row>
    <row r="43" spans="2:47" ht="15.75" thickBot="1" x14ac:dyDescent="0.3">
      <c r="B43" s="152">
        <v>26</v>
      </c>
      <c r="C43" s="166">
        <v>42307</v>
      </c>
      <c r="D43" s="192" t="s">
        <v>131</v>
      </c>
      <c r="E43" s="218"/>
      <c r="F43" s="167">
        <v>39000</v>
      </c>
      <c r="G43" s="168"/>
      <c r="H43" s="169"/>
      <c r="I43" s="168"/>
      <c r="J43" s="72">
        <f t="shared" si="0"/>
        <v>2129140.2000000002</v>
      </c>
      <c r="K43" s="117">
        <f>SUM(F41:F43)</f>
        <v>277548.2</v>
      </c>
      <c r="L43" s="101"/>
    </row>
    <row r="44" spans="2:47" x14ac:dyDescent="0.25">
      <c r="B44" s="73">
        <v>27</v>
      </c>
      <c r="C44" s="125">
        <v>42311</v>
      </c>
      <c r="D44" s="194" t="s">
        <v>105</v>
      </c>
      <c r="E44" s="195"/>
      <c r="F44" s="165">
        <v>64981</v>
      </c>
      <c r="G44" s="79"/>
      <c r="H44" s="127"/>
      <c r="I44" s="79"/>
      <c r="J44" s="77">
        <f>J43+F44-I44</f>
        <v>2194121.2000000002</v>
      </c>
      <c r="K44" s="162"/>
      <c r="L44" s="101"/>
    </row>
    <row r="45" spans="2:47" x14ac:dyDescent="0.25">
      <c r="B45" s="51">
        <v>28</v>
      </c>
      <c r="C45" s="130">
        <v>42327</v>
      </c>
      <c r="D45" s="215" t="s">
        <v>105</v>
      </c>
      <c r="E45" s="215"/>
      <c r="F45" s="141">
        <v>72185</v>
      </c>
      <c r="G45" s="62"/>
      <c r="H45" s="54"/>
      <c r="I45" s="62"/>
      <c r="J45" s="77">
        <f t="shared" ref="J45:J48" si="1">J44+F45-I45</f>
        <v>2266306.2000000002</v>
      </c>
      <c r="K45" s="162"/>
      <c r="L45" s="101"/>
    </row>
    <row r="46" spans="2:47" ht="15.75" thickBot="1" x14ac:dyDescent="0.3">
      <c r="B46" s="152">
        <v>29</v>
      </c>
      <c r="C46" s="166">
        <v>42335</v>
      </c>
      <c r="D46" s="192" t="s">
        <v>130</v>
      </c>
      <c r="E46" s="218"/>
      <c r="F46" s="167">
        <v>43589.58</v>
      </c>
      <c r="G46" s="168"/>
      <c r="H46" s="169"/>
      <c r="I46" s="168"/>
      <c r="J46" s="72">
        <f t="shared" si="1"/>
        <v>2309895.7800000003</v>
      </c>
      <c r="K46" s="117">
        <f>SUM(F44:F46)</f>
        <v>180755.58000000002</v>
      </c>
      <c r="L46" s="101"/>
    </row>
    <row r="47" spans="2:47" x14ac:dyDescent="0.25">
      <c r="B47" s="73">
        <v>30</v>
      </c>
      <c r="C47" s="125">
        <v>42352</v>
      </c>
      <c r="D47" s="217" t="s">
        <v>107</v>
      </c>
      <c r="E47" s="227"/>
      <c r="F47" s="165">
        <v>86083.8</v>
      </c>
      <c r="G47" s="79"/>
      <c r="H47" s="127"/>
      <c r="I47" s="79"/>
      <c r="J47" s="77">
        <f t="shared" si="1"/>
        <v>2395979.58</v>
      </c>
      <c r="K47" s="162"/>
      <c r="L47" s="101"/>
    </row>
    <row r="48" spans="2:47" x14ac:dyDescent="0.25">
      <c r="B48" s="73">
        <v>31</v>
      </c>
      <c r="C48" s="125">
        <v>42353</v>
      </c>
      <c r="D48" s="190" t="s">
        <v>105</v>
      </c>
      <c r="E48" s="250"/>
      <c r="F48" s="165">
        <v>186464</v>
      </c>
      <c r="G48" s="79"/>
      <c r="H48" s="127"/>
      <c r="I48" s="79"/>
      <c r="J48" s="77">
        <f t="shared" si="1"/>
        <v>2582443.58</v>
      </c>
      <c r="K48" s="162"/>
      <c r="L48" s="101"/>
    </row>
    <row r="49" spans="2:12" x14ac:dyDescent="0.25">
      <c r="B49" s="73">
        <v>32</v>
      </c>
      <c r="C49" s="125">
        <v>42354</v>
      </c>
      <c r="D49" s="190" t="s">
        <v>111</v>
      </c>
      <c r="E49" s="250"/>
      <c r="F49" s="165">
        <v>335276.40000000002</v>
      </c>
      <c r="G49" s="79"/>
      <c r="H49" s="127"/>
      <c r="I49" s="79"/>
      <c r="J49" s="77">
        <f>J48+F49-I49</f>
        <v>2917719.98</v>
      </c>
      <c r="K49" s="162"/>
      <c r="L49" s="101"/>
    </row>
    <row r="50" spans="2:12" x14ac:dyDescent="0.25">
      <c r="B50" s="73">
        <v>33</v>
      </c>
      <c r="C50" s="125">
        <v>42359</v>
      </c>
      <c r="D50" s="190" t="s">
        <v>105</v>
      </c>
      <c r="E50" s="250"/>
      <c r="F50" s="165">
        <v>65976</v>
      </c>
      <c r="G50" s="79"/>
      <c r="H50" s="127"/>
      <c r="I50" s="79"/>
      <c r="J50" s="77">
        <f>J49+F50-I50</f>
        <v>2983695.98</v>
      </c>
      <c r="K50" s="162"/>
      <c r="L50" s="101"/>
    </row>
    <row r="51" spans="2:12" x14ac:dyDescent="0.25">
      <c r="B51" s="73">
        <v>34</v>
      </c>
      <c r="C51" s="125">
        <v>42368</v>
      </c>
      <c r="D51" s="190" t="s">
        <v>130</v>
      </c>
      <c r="E51" s="250"/>
      <c r="F51" s="165">
        <v>10000</v>
      </c>
      <c r="G51" s="79"/>
      <c r="H51" s="127"/>
      <c r="I51" s="79"/>
      <c r="J51" s="77">
        <f>J50+F51-I51</f>
        <v>2993695.98</v>
      </c>
      <c r="K51" s="162"/>
      <c r="L51" s="101"/>
    </row>
    <row r="52" spans="2:12" ht="15.75" thickBot="1" x14ac:dyDescent="0.3">
      <c r="B52" s="51"/>
      <c r="C52" s="132"/>
      <c r="D52" s="215"/>
      <c r="E52" s="215"/>
      <c r="F52" s="79">
        <f>SUM(F18:F51)</f>
        <v>3138979.98</v>
      </c>
      <c r="G52" s="62"/>
      <c r="H52" s="54"/>
      <c r="I52" s="62"/>
      <c r="J52" s="77">
        <f>F52-I52</f>
        <v>3138979.98</v>
      </c>
      <c r="K52" s="117">
        <f>SUM(F47:F51)</f>
        <v>683800.2</v>
      </c>
    </row>
    <row r="53" spans="2:12" ht="15.75" thickBot="1" x14ac:dyDescent="0.3"/>
    <row r="54" spans="2:12" x14ac:dyDescent="0.25">
      <c r="I54" s="133">
        <v>2015</v>
      </c>
      <c r="J54" s="170">
        <f>F52</f>
        <v>3138979.98</v>
      </c>
    </row>
    <row r="55" spans="2:12" x14ac:dyDescent="0.25">
      <c r="I55" s="137">
        <v>2014</v>
      </c>
      <c r="J55" s="136">
        <f>'[1]2014'!J67</f>
        <v>1913969.5999999992</v>
      </c>
    </row>
    <row r="56" spans="2:12" x14ac:dyDescent="0.25">
      <c r="I56" s="137" t="s">
        <v>125</v>
      </c>
      <c r="J56" s="136">
        <f>J54+J55</f>
        <v>5052949.5799999991</v>
      </c>
    </row>
    <row r="57" spans="2:12" x14ac:dyDescent="0.25">
      <c r="I57" s="137" t="s">
        <v>98</v>
      </c>
      <c r="J57" s="138">
        <f>I40</f>
        <v>0</v>
      </c>
    </row>
    <row r="58" spans="2:12" ht="15.75" thickBot="1" x14ac:dyDescent="0.3">
      <c r="I58" s="139" t="s">
        <v>126</v>
      </c>
      <c r="J58" s="140">
        <f>J56-J57</f>
        <v>5052949.5799999991</v>
      </c>
    </row>
  </sheetData>
  <mergeCells count="43">
    <mergeCell ref="B16:F16"/>
    <mergeCell ref="G16:J16"/>
    <mergeCell ref="B6:J7"/>
    <mergeCell ref="B9:J10"/>
    <mergeCell ref="B12:J12"/>
    <mergeCell ref="B13:J13"/>
    <mergeCell ref="B15:J15"/>
    <mergeCell ref="D28:E28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40:E40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52:E52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A1:E18"/>
  <sheetViews>
    <sheetView showGridLines="0" workbookViewId="0">
      <selection activeCell="A5" sqref="A5:E5"/>
    </sheetView>
  </sheetViews>
  <sheetFormatPr baseColWidth="10" defaultRowHeight="15" x14ac:dyDescent="0.25"/>
  <cols>
    <col min="1" max="1" width="4.28515625" customWidth="1"/>
    <col min="2" max="2" width="23.140625" customWidth="1"/>
    <col min="3" max="3" width="19.5703125" style="3" customWidth="1"/>
    <col min="4" max="4" width="18.85546875" customWidth="1"/>
    <col min="5" max="5" width="23.140625" bestFit="1" customWidth="1"/>
  </cols>
  <sheetData>
    <row r="1" spans="1:5" s="8" customFormat="1" ht="18.75" x14ac:dyDescent="0.3">
      <c r="A1" s="175" t="s">
        <v>42</v>
      </c>
      <c r="B1" s="175"/>
      <c r="C1" s="175"/>
      <c r="D1" s="175"/>
      <c r="E1" s="175"/>
    </row>
    <row r="2" spans="1:5" s="8" customFormat="1" ht="9" customHeight="1" x14ac:dyDescent="0.3">
      <c r="A2" s="175"/>
      <c r="B2" s="175"/>
      <c r="C2" s="175"/>
      <c r="D2" s="175"/>
      <c r="E2" s="175"/>
    </row>
    <row r="3" spans="1:5" s="8" customFormat="1" ht="21" x14ac:dyDescent="0.3">
      <c r="A3" s="173" t="s">
        <v>33</v>
      </c>
      <c r="B3" s="173"/>
      <c r="C3" s="173"/>
      <c r="D3" s="173"/>
      <c r="E3" s="173"/>
    </row>
    <row r="4" spans="1:5" s="8" customFormat="1" ht="6" customHeight="1" x14ac:dyDescent="0.35">
      <c r="A4" s="24"/>
      <c r="B4" s="24"/>
      <c r="C4" s="24"/>
      <c r="D4" s="24"/>
      <c r="E4" s="24"/>
    </row>
    <row r="5" spans="1:5" s="8" customFormat="1" ht="18.75" x14ac:dyDescent="0.3">
      <c r="A5" s="174" t="s">
        <v>43</v>
      </c>
      <c r="B5" s="174"/>
      <c r="C5" s="174"/>
      <c r="D5" s="174"/>
      <c r="E5" s="174"/>
    </row>
    <row r="6" spans="1:5" x14ac:dyDescent="0.25">
      <c r="C6"/>
      <c r="D6" s="3"/>
      <c r="E6" s="12"/>
    </row>
    <row r="7" spans="1:5" s="5" customFormat="1" x14ac:dyDescent="0.25">
      <c r="A7" s="178" t="s">
        <v>12</v>
      </c>
      <c r="B7" s="179"/>
      <c r="C7" s="14" t="s">
        <v>13</v>
      </c>
      <c r="D7" s="14" t="s">
        <v>14</v>
      </c>
      <c r="E7" s="14" t="s">
        <v>15</v>
      </c>
    </row>
    <row r="8" spans="1:5" ht="15.75" customHeight="1" x14ac:dyDescent="0.25">
      <c r="A8" s="180"/>
      <c r="B8" s="181"/>
      <c r="C8" s="2"/>
      <c r="D8" s="2"/>
      <c r="E8" s="2"/>
    </row>
    <row r="9" spans="1:5" x14ac:dyDescent="0.25">
      <c r="A9" s="7"/>
      <c r="B9" s="7"/>
      <c r="C9" s="7"/>
      <c r="D9" s="7"/>
      <c r="E9" s="7"/>
    </row>
    <row r="10" spans="1:5" ht="34.5" customHeight="1" x14ac:dyDescent="0.25">
      <c r="A10" s="176">
        <v>500</v>
      </c>
      <c r="B10" s="177"/>
      <c r="C10" s="29">
        <v>18</v>
      </c>
      <c r="D10" s="29">
        <f>A10*C10</f>
        <v>9000</v>
      </c>
      <c r="E10" s="29">
        <f>D10</f>
        <v>9000</v>
      </c>
    </row>
    <row r="11" spans="1:5" ht="34.5" customHeight="1" x14ac:dyDescent="0.25">
      <c r="A11" s="176">
        <v>200</v>
      </c>
      <c r="B11" s="177"/>
      <c r="C11" s="29">
        <v>4</v>
      </c>
      <c r="D11" s="29">
        <f t="shared" ref="D11:D16" si="0">A11*C11</f>
        <v>800</v>
      </c>
      <c r="E11" s="29">
        <f t="shared" ref="E11:E16" si="1">D11</f>
        <v>800</v>
      </c>
    </row>
    <row r="12" spans="1:5" ht="34.5" customHeight="1" x14ac:dyDescent="0.25">
      <c r="A12" s="176">
        <v>100</v>
      </c>
      <c r="B12" s="177"/>
      <c r="C12" s="29">
        <v>1</v>
      </c>
      <c r="D12" s="29">
        <f t="shared" si="0"/>
        <v>100</v>
      </c>
      <c r="E12" s="29">
        <f t="shared" si="1"/>
        <v>100</v>
      </c>
    </row>
    <row r="13" spans="1:5" ht="34.5" customHeight="1" x14ac:dyDescent="0.25">
      <c r="A13" s="176">
        <v>50</v>
      </c>
      <c r="B13" s="177"/>
      <c r="C13" s="29">
        <v>1</v>
      </c>
      <c r="D13" s="29">
        <f t="shared" si="0"/>
        <v>50</v>
      </c>
      <c r="E13" s="29">
        <f t="shared" si="1"/>
        <v>50</v>
      </c>
    </row>
    <row r="14" spans="1:5" ht="34.5" customHeight="1" x14ac:dyDescent="0.25">
      <c r="A14" s="176">
        <v>20</v>
      </c>
      <c r="B14" s="177"/>
      <c r="C14" s="29">
        <v>2</v>
      </c>
      <c r="D14" s="29">
        <f t="shared" si="0"/>
        <v>40</v>
      </c>
      <c r="E14" s="29">
        <f t="shared" si="1"/>
        <v>40</v>
      </c>
    </row>
    <row r="15" spans="1:5" ht="34.5" customHeight="1" x14ac:dyDescent="0.25">
      <c r="A15" s="176">
        <v>1</v>
      </c>
      <c r="B15" s="177"/>
      <c r="C15" s="29">
        <v>3</v>
      </c>
      <c r="D15" s="29">
        <f t="shared" si="0"/>
        <v>3</v>
      </c>
      <c r="E15" s="29">
        <f t="shared" si="1"/>
        <v>3</v>
      </c>
    </row>
    <row r="16" spans="1:5" ht="34.5" customHeight="1" x14ac:dyDescent="0.25">
      <c r="A16" s="176">
        <v>0.5</v>
      </c>
      <c r="B16" s="177"/>
      <c r="C16" s="29">
        <v>1</v>
      </c>
      <c r="D16" s="29">
        <f t="shared" si="0"/>
        <v>0.5</v>
      </c>
      <c r="E16" s="29">
        <f t="shared" si="1"/>
        <v>0.5</v>
      </c>
    </row>
    <row r="17" spans="1:5" ht="34.5" customHeight="1" x14ac:dyDescent="0.3">
      <c r="A17" s="176"/>
      <c r="B17" s="177"/>
      <c r="C17" s="29"/>
      <c r="D17" s="36"/>
      <c r="E17" s="37">
        <f>SUM(E10:E16)</f>
        <v>9993.5</v>
      </c>
    </row>
    <row r="18" spans="1:5" ht="18" customHeight="1" x14ac:dyDescent="0.25">
      <c r="A18" s="9"/>
      <c r="B18" s="9"/>
      <c r="C18" s="10"/>
      <c r="D18" s="10"/>
      <c r="E18" s="10"/>
    </row>
  </sheetData>
  <mergeCells count="13">
    <mergeCell ref="A1:E2"/>
    <mergeCell ref="A15:B15"/>
    <mergeCell ref="A16:B16"/>
    <mergeCell ref="A17:B17"/>
    <mergeCell ref="A3:E3"/>
    <mergeCell ref="A5:E5"/>
    <mergeCell ref="A7:B7"/>
    <mergeCell ref="A8:B8"/>
    <mergeCell ref="A10:B10"/>
    <mergeCell ref="A11:B11"/>
    <mergeCell ref="A12:B12"/>
    <mergeCell ref="A13:B13"/>
    <mergeCell ref="A14:B14"/>
  </mergeCells>
  <conditionalFormatting sqref="F7:XFD7">
    <cfRule type="duplicateValues" dxfId="23" priority="11"/>
  </conditionalFormatting>
  <conditionalFormatting sqref="A7 C7:E7">
    <cfRule type="duplicateValues" dxfId="22" priority="120"/>
  </conditionalFormatting>
  <pageMargins left="0.70866141732283472" right="0.70866141732283472" top="0.74803149606299213" bottom="0.74803149606299213" header="0.31496062992125984" footer="0.31496062992125984"/>
  <pageSetup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A1:F11"/>
  <sheetViews>
    <sheetView showGridLines="0" workbookViewId="0">
      <selection activeCell="A3" sqref="A3:E3"/>
    </sheetView>
  </sheetViews>
  <sheetFormatPr baseColWidth="10" defaultRowHeight="15" x14ac:dyDescent="0.25"/>
  <cols>
    <col min="1" max="1" width="4.28515625" customWidth="1"/>
    <col min="2" max="2" width="34.5703125" style="3" customWidth="1"/>
    <col min="3" max="3" width="27.85546875" customWidth="1"/>
    <col min="4" max="4" width="26.28515625" customWidth="1"/>
    <col min="5" max="5" width="13.42578125" bestFit="1" customWidth="1"/>
    <col min="6" max="6" width="29.85546875" customWidth="1"/>
  </cols>
  <sheetData>
    <row r="1" spans="1:6" s="8" customFormat="1" ht="21" x14ac:dyDescent="0.3">
      <c r="A1" s="173" t="s">
        <v>42</v>
      </c>
      <c r="B1" s="173"/>
      <c r="C1" s="173"/>
      <c r="D1" s="173"/>
      <c r="E1" s="173"/>
      <c r="F1" s="173"/>
    </row>
    <row r="2" spans="1:6" s="8" customFormat="1" ht="9" customHeight="1" x14ac:dyDescent="0.35">
      <c r="A2" s="24"/>
      <c r="B2" s="24"/>
      <c r="C2" s="24"/>
      <c r="D2" s="24"/>
      <c r="E2" s="24"/>
      <c r="F2" s="24"/>
    </row>
    <row r="3" spans="1:6" s="8" customFormat="1" ht="21" x14ac:dyDescent="0.3">
      <c r="A3" s="173" t="s">
        <v>34</v>
      </c>
      <c r="B3" s="173"/>
      <c r="C3" s="173"/>
      <c r="D3" s="173"/>
      <c r="E3" s="173"/>
    </row>
    <row r="4" spans="1:6" s="8" customFormat="1" ht="6" customHeight="1" x14ac:dyDescent="0.35">
      <c r="A4" s="24"/>
      <c r="B4" s="24"/>
      <c r="C4" s="24"/>
      <c r="D4" s="24"/>
      <c r="E4" s="24"/>
      <c r="F4" s="24"/>
    </row>
    <row r="5" spans="1:6" s="8" customFormat="1" ht="18.75" x14ac:dyDescent="0.3">
      <c r="A5" s="174" t="s">
        <v>43</v>
      </c>
      <c r="B5" s="174"/>
      <c r="C5" s="174"/>
      <c r="D5" s="174"/>
      <c r="E5" s="174"/>
    </row>
    <row r="6" spans="1:6" x14ac:dyDescent="0.25">
      <c r="B6"/>
      <c r="C6" s="3"/>
      <c r="D6" s="12"/>
      <c r="E6" s="12"/>
      <c r="F6" s="28"/>
    </row>
    <row r="7" spans="1:6" s="5" customFormat="1" x14ac:dyDescent="0.25">
      <c r="A7" s="14" t="s">
        <v>9</v>
      </c>
      <c r="B7" s="14" t="s">
        <v>11</v>
      </c>
      <c r="C7" s="14" t="s">
        <v>16</v>
      </c>
      <c r="D7" s="14" t="s">
        <v>17</v>
      </c>
      <c r="E7" s="14" t="s">
        <v>18</v>
      </c>
      <c r="F7" s="14" t="s">
        <v>13</v>
      </c>
    </row>
    <row r="8" spans="1:6" ht="15.75" customHeight="1" x14ac:dyDescent="0.25">
      <c r="A8" s="2"/>
      <c r="B8" s="2"/>
      <c r="C8" s="2"/>
      <c r="D8" s="2"/>
      <c r="E8" s="2"/>
      <c r="F8" s="2"/>
    </row>
    <row r="9" spans="1:6" x14ac:dyDescent="0.25">
      <c r="A9" s="7"/>
      <c r="B9" s="7"/>
      <c r="C9" s="7"/>
      <c r="D9" s="7"/>
      <c r="E9" s="7"/>
      <c r="F9" s="7"/>
    </row>
    <row r="10" spans="1:6" ht="34.5" customHeight="1" x14ac:dyDescent="0.25">
      <c r="A10" s="29">
        <v>1</v>
      </c>
      <c r="B10" s="29" t="s">
        <v>49</v>
      </c>
      <c r="C10" s="29" t="s">
        <v>50</v>
      </c>
      <c r="D10" s="30" t="s">
        <v>51</v>
      </c>
      <c r="E10" s="29" t="s">
        <v>52</v>
      </c>
      <c r="F10" s="31">
        <v>4000</v>
      </c>
    </row>
    <row r="11" spans="1:6" ht="57" customHeight="1" x14ac:dyDescent="0.25">
      <c r="A11" s="29">
        <v>2</v>
      </c>
      <c r="B11" s="29" t="s">
        <v>53</v>
      </c>
      <c r="C11" s="30" t="s">
        <v>54</v>
      </c>
      <c r="D11" s="30" t="s">
        <v>55</v>
      </c>
      <c r="E11" s="29" t="s">
        <v>56</v>
      </c>
      <c r="F11" s="31">
        <v>5993.5</v>
      </c>
    </row>
  </sheetData>
  <mergeCells count="3">
    <mergeCell ref="A3:E3"/>
    <mergeCell ref="A5:E5"/>
    <mergeCell ref="A1:F1"/>
  </mergeCells>
  <conditionalFormatting sqref="G7:XFD7 A7:B7">
    <cfRule type="duplicateValues" dxfId="21" priority="12"/>
  </conditionalFormatting>
  <conditionalFormatting sqref="A7:B7">
    <cfRule type="duplicateValues" dxfId="20" priority="114"/>
  </conditionalFormatting>
  <conditionalFormatting sqref="C7:E7">
    <cfRule type="duplicateValues" dxfId="19" priority="117"/>
  </conditionalFormatting>
  <conditionalFormatting sqref="F7">
    <cfRule type="duplicateValues" dxfId="18" priority="1"/>
  </conditionalFormatting>
  <pageMargins left="0.70866141732283472" right="0.70866141732283472" top="0.74803149606299213" bottom="0.74803149606299213" header="0.31496062992125984" footer="0.31496062992125984"/>
  <pageSetup scale="89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K14"/>
  <sheetViews>
    <sheetView showGridLines="0" workbookViewId="0">
      <selection activeCell="F13" sqref="E10:F13"/>
    </sheetView>
  </sheetViews>
  <sheetFormatPr baseColWidth="10" defaultRowHeight="15" x14ac:dyDescent="0.25"/>
  <cols>
    <col min="1" max="1" width="4" customWidth="1"/>
    <col min="2" max="2" width="14.42578125" style="3" customWidth="1"/>
    <col min="3" max="4" width="35.85546875" customWidth="1"/>
    <col min="5" max="5" width="16.28515625" bestFit="1" customWidth="1"/>
    <col min="6" max="6" width="15.140625" customWidth="1"/>
    <col min="7" max="7" width="29.5703125" customWidth="1"/>
  </cols>
  <sheetData>
    <row r="1" spans="1:11" s="8" customFormat="1" ht="21" x14ac:dyDescent="0.3">
      <c r="A1" s="173" t="s">
        <v>42</v>
      </c>
      <c r="B1" s="173"/>
      <c r="C1" s="173"/>
      <c r="D1" s="173"/>
      <c r="E1" s="173"/>
      <c r="F1" s="173"/>
      <c r="G1" s="173"/>
      <c r="H1" s="25"/>
      <c r="I1" s="25"/>
      <c r="J1" s="25"/>
      <c r="K1" s="25"/>
    </row>
    <row r="2" spans="1:11" s="8" customFormat="1" ht="9" customHeight="1" x14ac:dyDescent="0.35">
      <c r="A2" s="24"/>
      <c r="B2" s="24"/>
      <c r="C2" s="24"/>
      <c r="D2" s="24"/>
      <c r="E2" s="24"/>
      <c r="F2" s="24"/>
      <c r="G2" s="24"/>
      <c r="H2" s="23"/>
      <c r="I2" s="24"/>
      <c r="J2" s="24"/>
      <c r="K2" s="24"/>
    </row>
    <row r="3" spans="1:11" s="8" customFormat="1" ht="21" x14ac:dyDescent="0.3">
      <c r="A3" s="173" t="s">
        <v>32</v>
      </c>
      <c r="B3" s="173"/>
      <c r="C3" s="173"/>
      <c r="D3" s="173"/>
      <c r="E3" s="173"/>
      <c r="F3" s="173"/>
      <c r="G3" s="173"/>
      <c r="H3" s="25"/>
      <c r="I3" s="25"/>
      <c r="J3" s="25"/>
      <c r="K3" s="25"/>
    </row>
    <row r="4" spans="1:11" s="8" customFormat="1" ht="6" customHeight="1" x14ac:dyDescent="0.35">
      <c r="A4" s="24"/>
      <c r="B4" s="24"/>
      <c r="C4" s="24"/>
      <c r="D4" s="24"/>
      <c r="E4" s="24"/>
      <c r="F4" s="24"/>
      <c r="G4" s="24"/>
      <c r="H4" s="23"/>
      <c r="I4" s="24"/>
      <c r="J4" s="24"/>
      <c r="K4" s="24"/>
    </row>
    <row r="5" spans="1:11" s="8" customFormat="1" ht="18.75" x14ac:dyDescent="0.3">
      <c r="A5" s="174" t="s">
        <v>43</v>
      </c>
      <c r="B5" s="174"/>
      <c r="C5" s="174"/>
      <c r="D5" s="174"/>
      <c r="E5" s="174"/>
      <c r="F5" s="174"/>
      <c r="G5" s="174"/>
      <c r="H5" s="26"/>
      <c r="I5" s="26"/>
      <c r="J5" s="26"/>
      <c r="K5" s="26"/>
    </row>
    <row r="6" spans="1:11" x14ac:dyDescent="0.25">
      <c r="B6"/>
      <c r="C6" s="3"/>
      <c r="D6" s="3"/>
      <c r="E6" s="11"/>
      <c r="F6" s="11"/>
      <c r="G6" s="11"/>
      <c r="H6" s="17"/>
      <c r="I6" s="11"/>
      <c r="J6" s="11"/>
      <c r="K6" s="11"/>
    </row>
    <row r="7" spans="1:11" s="5" customFormat="1" ht="14.25" customHeight="1" x14ac:dyDescent="0.25">
      <c r="A7" s="182" t="s">
        <v>9</v>
      </c>
      <c r="B7" s="182" t="s">
        <v>19</v>
      </c>
      <c r="C7" s="182" t="s">
        <v>20</v>
      </c>
      <c r="D7" s="182" t="s">
        <v>11</v>
      </c>
      <c r="E7" s="182" t="s">
        <v>21</v>
      </c>
      <c r="F7" s="182" t="s">
        <v>22</v>
      </c>
      <c r="G7" s="182" t="s">
        <v>23</v>
      </c>
    </row>
    <row r="8" spans="1:11" ht="15.75" customHeight="1" x14ac:dyDescent="0.25">
      <c r="A8" s="183"/>
      <c r="B8" s="183"/>
      <c r="C8" s="183"/>
      <c r="D8" s="183"/>
      <c r="E8" s="183"/>
      <c r="F8" s="183"/>
      <c r="G8" s="183"/>
    </row>
    <row r="9" spans="1:11" x14ac:dyDescent="0.25">
      <c r="A9" s="7"/>
      <c r="B9" s="7"/>
      <c r="C9" s="7"/>
      <c r="D9" s="7"/>
      <c r="E9" s="7"/>
      <c r="F9" s="7"/>
      <c r="G9" s="7"/>
    </row>
    <row r="10" spans="1:11" ht="30.75" customHeight="1" x14ac:dyDescent="0.25">
      <c r="A10" s="18">
        <v>1</v>
      </c>
      <c r="B10" s="18" t="s">
        <v>67</v>
      </c>
      <c r="C10" s="19" t="s">
        <v>57</v>
      </c>
      <c r="D10" s="19" t="s">
        <v>59</v>
      </c>
      <c r="E10" s="32" t="s">
        <v>58</v>
      </c>
      <c r="F10" s="22">
        <v>3390.54</v>
      </c>
      <c r="G10" s="184" t="s">
        <v>66</v>
      </c>
    </row>
    <row r="11" spans="1:11" ht="30.75" customHeight="1" x14ac:dyDescent="0.25">
      <c r="A11" s="18">
        <v>2</v>
      </c>
      <c r="B11" s="18" t="s">
        <v>68</v>
      </c>
      <c r="C11" s="19" t="s">
        <v>57</v>
      </c>
      <c r="D11" s="19" t="s">
        <v>60</v>
      </c>
      <c r="E11" s="32" t="s">
        <v>61</v>
      </c>
      <c r="F11" s="22">
        <v>390492.89</v>
      </c>
      <c r="G11" s="185"/>
    </row>
    <row r="12" spans="1:11" ht="30.75" customHeight="1" x14ac:dyDescent="0.25">
      <c r="A12" s="18">
        <v>3</v>
      </c>
      <c r="B12" s="18" t="s">
        <v>69</v>
      </c>
      <c r="C12" s="19" t="s">
        <v>57</v>
      </c>
      <c r="D12" s="19" t="s">
        <v>63</v>
      </c>
      <c r="E12" s="32" t="s">
        <v>62</v>
      </c>
      <c r="F12" s="22">
        <v>25692.67</v>
      </c>
      <c r="G12" s="185"/>
    </row>
    <row r="13" spans="1:11" ht="30.75" customHeight="1" x14ac:dyDescent="0.25">
      <c r="A13" s="18">
        <v>4</v>
      </c>
      <c r="B13" s="18" t="s">
        <v>70</v>
      </c>
      <c r="C13" s="19" t="s">
        <v>57</v>
      </c>
      <c r="D13" s="19" t="s">
        <v>64</v>
      </c>
      <c r="E13" s="32" t="s">
        <v>65</v>
      </c>
      <c r="F13" s="22">
        <v>6080.46</v>
      </c>
      <c r="G13" s="186"/>
    </row>
    <row r="14" spans="1:11" ht="18" customHeight="1" x14ac:dyDescent="0.25">
      <c r="A14" s="9"/>
      <c r="B14" s="10"/>
      <c r="C14" s="10"/>
      <c r="D14" s="10"/>
      <c r="E14" s="10"/>
      <c r="F14" s="10"/>
      <c r="G14" s="10"/>
    </row>
  </sheetData>
  <mergeCells count="11">
    <mergeCell ref="G7:G8"/>
    <mergeCell ref="A1:G1"/>
    <mergeCell ref="A3:G3"/>
    <mergeCell ref="A5:G5"/>
    <mergeCell ref="G10:G13"/>
    <mergeCell ref="A7:A8"/>
    <mergeCell ref="B7:B8"/>
    <mergeCell ref="C7:C8"/>
    <mergeCell ref="D7:D8"/>
    <mergeCell ref="E7:E8"/>
    <mergeCell ref="F7:F8"/>
  </mergeCells>
  <conditionalFormatting sqref="A7 H7:XFD7">
    <cfRule type="duplicateValues" dxfId="17" priority="11"/>
  </conditionalFormatting>
  <conditionalFormatting sqref="A7">
    <cfRule type="duplicateValues" dxfId="16" priority="100"/>
  </conditionalFormatting>
  <conditionalFormatting sqref="B7:G7">
    <cfRule type="duplicateValues" dxfId="15" priority="1"/>
  </conditionalFormatting>
  <conditionalFormatting sqref="B7:G7">
    <cfRule type="duplicateValues" dxfId="14" priority="2"/>
  </conditionalFormatting>
  <pageMargins left="0.70866141732283472" right="0.70866141732283472" top="0.74803149606299213" bottom="0.74803149606299213" header="0.31496062992125984" footer="0.31496062992125984"/>
  <pageSetup scale="80" fitToHeight="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A1:G10"/>
  <sheetViews>
    <sheetView showGridLines="0" workbookViewId="0">
      <selection activeCell="C16" sqref="C16"/>
    </sheetView>
  </sheetViews>
  <sheetFormatPr baseColWidth="10" defaultRowHeight="15" x14ac:dyDescent="0.25"/>
  <cols>
    <col min="1" max="1" width="4.28515625" customWidth="1"/>
    <col min="2" max="2" width="29.5703125" style="3" customWidth="1"/>
    <col min="3" max="3" width="12.85546875" customWidth="1"/>
    <col min="4" max="4" width="26.28515625" customWidth="1"/>
    <col min="5" max="5" width="20.85546875" customWidth="1"/>
    <col min="6" max="6" width="23.5703125" customWidth="1"/>
    <col min="7" max="7" width="21.7109375" customWidth="1"/>
  </cols>
  <sheetData>
    <row r="1" spans="1:7" s="8" customFormat="1" ht="21" x14ac:dyDescent="0.3">
      <c r="A1" s="173" t="s">
        <v>42</v>
      </c>
      <c r="B1" s="173"/>
      <c r="C1" s="173"/>
      <c r="D1" s="173"/>
      <c r="E1" s="173"/>
      <c r="F1" s="173"/>
      <c r="G1" s="173"/>
    </row>
    <row r="2" spans="1:7" s="8" customFormat="1" ht="9" customHeight="1" x14ac:dyDescent="0.35">
      <c r="A2" s="24"/>
      <c r="B2" s="24"/>
      <c r="C2" s="24"/>
      <c r="D2" s="24"/>
      <c r="E2" s="24"/>
      <c r="F2" s="24"/>
      <c r="G2" s="23"/>
    </row>
    <row r="3" spans="1:7" s="8" customFormat="1" ht="21" x14ac:dyDescent="0.3">
      <c r="A3" s="173" t="s">
        <v>35</v>
      </c>
      <c r="B3" s="173"/>
      <c r="C3" s="173"/>
      <c r="D3" s="173"/>
      <c r="E3" s="173"/>
      <c r="F3" s="173"/>
      <c r="G3" s="173"/>
    </row>
    <row r="4" spans="1:7" s="8" customFormat="1" ht="6" customHeight="1" x14ac:dyDescent="0.35">
      <c r="A4" s="24"/>
      <c r="B4" s="24"/>
      <c r="C4" s="24"/>
      <c r="D4" s="24"/>
      <c r="E4" s="24"/>
      <c r="F4" s="24"/>
      <c r="G4" s="23"/>
    </row>
    <row r="5" spans="1:7" s="8" customFormat="1" ht="18.75" x14ac:dyDescent="0.3">
      <c r="A5" s="174" t="s">
        <v>43</v>
      </c>
      <c r="B5" s="174"/>
      <c r="C5" s="174"/>
      <c r="D5" s="174"/>
      <c r="E5" s="174"/>
      <c r="F5" s="174"/>
      <c r="G5" s="174"/>
    </row>
    <row r="6" spans="1:7" x14ac:dyDescent="0.25">
      <c r="B6"/>
      <c r="C6" s="3"/>
      <c r="D6" s="12"/>
      <c r="E6" s="12"/>
      <c r="F6" s="12"/>
      <c r="G6" s="17"/>
    </row>
    <row r="7" spans="1:7" s="5" customFormat="1" x14ac:dyDescent="0.25">
      <c r="A7" s="14" t="s">
        <v>9</v>
      </c>
      <c r="B7" s="14" t="s">
        <v>16</v>
      </c>
      <c r="C7" s="14" t="s">
        <v>10</v>
      </c>
      <c r="D7" s="14" t="s">
        <v>24</v>
      </c>
      <c r="E7" s="14" t="s">
        <v>25</v>
      </c>
      <c r="F7" s="14" t="s">
        <v>26</v>
      </c>
      <c r="G7" s="14" t="s">
        <v>27</v>
      </c>
    </row>
    <row r="8" spans="1:7" ht="15.75" customHeight="1" x14ac:dyDescent="0.25">
      <c r="A8" s="2"/>
      <c r="B8" s="2"/>
      <c r="C8" s="2"/>
      <c r="D8" s="2"/>
      <c r="E8" s="2"/>
      <c r="F8" s="2"/>
      <c r="G8" s="2"/>
    </row>
    <row r="9" spans="1:7" x14ac:dyDescent="0.25">
      <c r="A9" s="7"/>
      <c r="B9" s="7"/>
      <c r="C9" s="7"/>
      <c r="D9" s="7"/>
      <c r="E9" s="7"/>
      <c r="F9" s="7"/>
      <c r="G9" s="7"/>
    </row>
    <row r="10" spans="1:7" s="41" customFormat="1" ht="34.5" customHeight="1" x14ac:dyDescent="0.25">
      <c r="A10" s="18">
        <v>1</v>
      </c>
      <c r="B10" s="39" t="s">
        <v>90</v>
      </c>
      <c r="C10" s="42">
        <v>42343</v>
      </c>
      <c r="D10" s="18" t="s">
        <v>91</v>
      </c>
      <c r="E10" s="40">
        <v>1500</v>
      </c>
      <c r="F10" s="39" t="s">
        <v>92</v>
      </c>
      <c r="G10" s="18" t="s">
        <v>93</v>
      </c>
    </row>
  </sheetData>
  <mergeCells count="3">
    <mergeCell ref="A1:G1"/>
    <mergeCell ref="A3:G3"/>
    <mergeCell ref="A5:G5"/>
  </mergeCells>
  <conditionalFormatting sqref="H7:XFD7 A7">
    <cfRule type="duplicateValues" dxfId="13" priority="34"/>
  </conditionalFormatting>
  <conditionalFormatting sqref="A7">
    <cfRule type="duplicateValues" dxfId="12" priority="143"/>
  </conditionalFormatting>
  <conditionalFormatting sqref="B7:D7">
    <cfRule type="duplicateValues" dxfId="11" priority="146"/>
  </conditionalFormatting>
  <conditionalFormatting sqref="E7:G7">
    <cfRule type="duplicateValues" dxfId="10" priority="148"/>
  </conditionalFormatting>
  <pageMargins left="0.70866141732283472" right="0.70866141732283472" top="0.74803149606299213" bottom="0.74803149606299213" header="0.31496062992125984" footer="0.31496062992125984"/>
  <pageSetup scale="87" fitToHeight="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A1:G18"/>
  <sheetViews>
    <sheetView showGridLines="0" workbookViewId="0">
      <selection activeCell="C17" sqref="C17"/>
    </sheetView>
  </sheetViews>
  <sheetFormatPr baseColWidth="10" defaultRowHeight="15" x14ac:dyDescent="0.25"/>
  <cols>
    <col min="1" max="1" width="4.28515625" customWidth="1"/>
    <col min="2" max="2" width="21.140625" customWidth="1"/>
    <col min="3" max="3" width="22" style="3" customWidth="1"/>
    <col min="4" max="4" width="26.42578125" customWidth="1"/>
    <col min="5" max="5" width="24" customWidth="1"/>
    <col min="6" max="6" width="19" customWidth="1"/>
    <col min="7" max="7" width="20.42578125" customWidth="1"/>
  </cols>
  <sheetData>
    <row r="1" spans="1:7" s="8" customFormat="1" ht="21" x14ac:dyDescent="0.3">
      <c r="A1" s="173" t="s">
        <v>77</v>
      </c>
      <c r="B1" s="173"/>
      <c r="C1" s="173"/>
      <c r="D1" s="173"/>
      <c r="E1" s="173"/>
      <c r="F1" s="173"/>
      <c r="G1" s="173"/>
    </row>
    <row r="2" spans="1:7" s="8" customFormat="1" ht="9" customHeight="1" x14ac:dyDescent="0.35">
      <c r="A2" s="24"/>
      <c r="B2" s="24"/>
      <c r="C2" s="24"/>
      <c r="D2" s="24"/>
      <c r="E2" s="24"/>
      <c r="F2" s="24"/>
      <c r="G2" s="24"/>
    </row>
    <row r="3" spans="1:7" s="8" customFormat="1" ht="21" x14ac:dyDescent="0.3">
      <c r="A3" s="173" t="s">
        <v>36</v>
      </c>
      <c r="B3" s="173"/>
      <c r="C3" s="173"/>
      <c r="D3" s="173"/>
      <c r="E3" s="173"/>
      <c r="F3" s="173"/>
      <c r="G3" s="173"/>
    </row>
    <row r="4" spans="1:7" s="8" customFormat="1" ht="6" customHeight="1" x14ac:dyDescent="0.35">
      <c r="A4" s="24"/>
      <c r="B4" s="24"/>
      <c r="C4" s="24"/>
      <c r="D4" s="24"/>
      <c r="E4" s="24"/>
      <c r="F4" s="24"/>
      <c r="G4" s="24"/>
    </row>
    <row r="5" spans="1:7" s="8" customFormat="1" ht="18.75" x14ac:dyDescent="0.3">
      <c r="A5" s="174" t="s">
        <v>43</v>
      </c>
      <c r="B5" s="174"/>
      <c r="C5" s="174"/>
      <c r="D5" s="174"/>
      <c r="E5" s="174"/>
      <c r="F5" s="174"/>
      <c r="G5" s="174"/>
    </row>
    <row r="6" spans="1:7" x14ac:dyDescent="0.25">
      <c r="C6"/>
      <c r="D6" s="3"/>
      <c r="E6" s="12"/>
      <c r="F6" s="12"/>
      <c r="G6" s="12"/>
    </row>
    <row r="7" spans="1:7" s="5" customFormat="1" x14ac:dyDescent="0.25">
      <c r="A7" s="178" t="s">
        <v>10</v>
      </c>
      <c r="B7" s="179"/>
      <c r="C7" s="14" t="s">
        <v>25</v>
      </c>
      <c r="D7" s="14" t="s">
        <v>28</v>
      </c>
      <c r="E7" s="14" t="s">
        <v>76</v>
      </c>
      <c r="F7" s="14" t="s">
        <v>30</v>
      </c>
      <c r="G7" s="14" t="s">
        <v>31</v>
      </c>
    </row>
    <row r="8" spans="1:7" ht="15.75" customHeight="1" x14ac:dyDescent="0.25">
      <c r="A8" s="180"/>
      <c r="B8" s="181"/>
      <c r="C8" s="2"/>
      <c r="D8" s="2"/>
      <c r="E8" s="2"/>
      <c r="F8" s="2"/>
      <c r="G8" s="2"/>
    </row>
    <row r="9" spans="1:7" x14ac:dyDescent="0.25">
      <c r="A9" s="7"/>
      <c r="B9" s="7"/>
      <c r="C9" s="7"/>
      <c r="D9" s="7"/>
      <c r="E9" s="7"/>
      <c r="F9" s="7"/>
      <c r="G9" s="7"/>
    </row>
    <row r="10" spans="1:7" ht="34.5" customHeight="1" x14ac:dyDescent="0.25">
      <c r="A10" s="187">
        <v>42368</v>
      </c>
      <c r="B10" s="177"/>
      <c r="C10" s="35">
        <v>62176</v>
      </c>
      <c r="D10" s="30" t="s">
        <v>78</v>
      </c>
      <c r="E10" s="30" t="s">
        <v>46</v>
      </c>
      <c r="F10" s="30" t="s">
        <v>79</v>
      </c>
      <c r="G10" s="34">
        <v>42370</v>
      </c>
    </row>
    <row r="11" spans="1:7" ht="34.5" customHeight="1" x14ac:dyDescent="0.25">
      <c r="A11" s="187">
        <v>42368</v>
      </c>
      <c r="B11" s="177"/>
      <c r="C11" s="35">
        <v>17811.39</v>
      </c>
      <c r="D11" s="30" t="s">
        <v>80</v>
      </c>
      <c r="E11" s="30" t="s">
        <v>44</v>
      </c>
      <c r="F11" s="30" t="s">
        <v>79</v>
      </c>
      <c r="G11" s="34">
        <v>42370</v>
      </c>
    </row>
    <row r="12" spans="1:7" ht="34.5" customHeight="1" x14ac:dyDescent="0.25">
      <c r="A12" s="187">
        <v>42368</v>
      </c>
      <c r="B12" s="177"/>
      <c r="C12" s="35">
        <v>157815</v>
      </c>
      <c r="D12" s="30" t="s">
        <v>84</v>
      </c>
      <c r="E12" s="30" t="s">
        <v>47</v>
      </c>
      <c r="F12" s="30" t="s">
        <v>79</v>
      </c>
      <c r="G12" s="34">
        <v>42370</v>
      </c>
    </row>
    <row r="13" spans="1:7" ht="34.5" customHeight="1" x14ac:dyDescent="0.25">
      <c r="A13" s="187">
        <v>42369</v>
      </c>
      <c r="B13" s="177"/>
      <c r="C13" s="35">
        <v>109033.65</v>
      </c>
      <c r="D13" s="30" t="s">
        <v>81</v>
      </c>
      <c r="E13" s="30" t="s">
        <v>45</v>
      </c>
      <c r="F13" s="30" t="s">
        <v>79</v>
      </c>
      <c r="G13" s="34">
        <v>42370</v>
      </c>
    </row>
    <row r="14" spans="1:7" ht="34.5" customHeight="1" x14ac:dyDescent="0.25">
      <c r="A14" s="187">
        <v>42369</v>
      </c>
      <c r="B14" s="177"/>
      <c r="C14" s="35">
        <v>21131.5</v>
      </c>
      <c r="D14" s="30" t="s">
        <v>81</v>
      </c>
      <c r="E14" s="30" t="s">
        <v>48</v>
      </c>
      <c r="F14" s="30" t="s">
        <v>79</v>
      </c>
      <c r="G14" s="34">
        <v>42370</v>
      </c>
    </row>
    <row r="15" spans="1:7" ht="34.5" customHeight="1" x14ac:dyDescent="0.25">
      <c r="A15" s="187">
        <v>42369</v>
      </c>
      <c r="B15" s="177"/>
      <c r="C15" s="35">
        <f>82500*1.16</f>
        <v>95700</v>
      </c>
      <c r="D15" s="29" t="s">
        <v>82</v>
      </c>
      <c r="E15" s="30" t="s">
        <v>83</v>
      </c>
      <c r="F15" s="30" t="s">
        <v>79</v>
      </c>
      <c r="G15" s="34">
        <v>42370</v>
      </c>
    </row>
    <row r="16" spans="1:7" ht="34.5" customHeight="1" x14ac:dyDescent="0.25">
      <c r="A16" s="187">
        <v>42369</v>
      </c>
      <c r="B16" s="177"/>
      <c r="C16" s="35">
        <f>53898+53925+41670</f>
        <v>149493</v>
      </c>
      <c r="D16" s="29" t="s">
        <v>85</v>
      </c>
      <c r="E16" s="30" t="s">
        <v>86</v>
      </c>
      <c r="F16" s="30" t="s">
        <v>79</v>
      </c>
      <c r="G16" s="34">
        <v>42370</v>
      </c>
    </row>
    <row r="17" spans="1:7" ht="34.5" customHeight="1" x14ac:dyDescent="0.25">
      <c r="A17" s="176"/>
      <c r="B17" s="177"/>
      <c r="C17" s="35">
        <f>SUM(C10:C16)</f>
        <v>613160.54</v>
      </c>
      <c r="D17" s="29"/>
      <c r="E17" s="29"/>
      <c r="F17" s="29"/>
      <c r="G17" s="29"/>
    </row>
    <row r="18" spans="1:7" ht="18" customHeight="1" x14ac:dyDescent="0.25">
      <c r="A18" s="9"/>
      <c r="B18" s="9"/>
      <c r="C18" s="10"/>
      <c r="D18" s="10"/>
      <c r="E18" s="10"/>
      <c r="F18" s="10"/>
      <c r="G18" s="10"/>
    </row>
  </sheetData>
  <mergeCells count="13">
    <mergeCell ref="A17:B17"/>
    <mergeCell ref="A14:B14"/>
    <mergeCell ref="A12:B12"/>
    <mergeCell ref="A15:B15"/>
    <mergeCell ref="A16:B16"/>
    <mergeCell ref="A13:B13"/>
    <mergeCell ref="A10:B10"/>
    <mergeCell ref="A1:G1"/>
    <mergeCell ref="A3:G3"/>
    <mergeCell ref="A5:G5"/>
    <mergeCell ref="A11:B11"/>
    <mergeCell ref="A7:B7"/>
    <mergeCell ref="A8:B8"/>
  </mergeCells>
  <conditionalFormatting sqref="H7:XFD7">
    <cfRule type="duplicateValues" dxfId="9" priority="11"/>
  </conditionalFormatting>
  <conditionalFormatting sqref="A7">
    <cfRule type="duplicateValues" dxfId="8" priority="209"/>
  </conditionalFormatting>
  <conditionalFormatting sqref="C7:G7">
    <cfRule type="duplicateValues" dxfId="7" priority="223"/>
  </conditionalFormatting>
  <pageMargins left="0.70866141732283472" right="0.70866141732283472" top="0.74803149606299213" bottom="0.74803149606299213" header="0.31496062992125984" footer="0.31496062992125984"/>
  <pageSetup scale="88" fitToHeight="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A1:F12"/>
  <sheetViews>
    <sheetView showGridLines="0" workbookViewId="0">
      <selection activeCell="D11" sqref="D11"/>
    </sheetView>
  </sheetViews>
  <sheetFormatPr baseColWidth="10" defaultRowHeight="15" x14ac:dyDescent="0.25"/>
  <cols>
    <col min="1" max="1" width="4.28515625" customWidth="1"/>
    <col min="2" max="2" width="22" style="3" customWidth="1"/>
    <col min="3" max="3" width="24.5703125" customWidth="1"/>
    <col min="4" max="5" width="25.7109375" customWidth="1"/>
    <col min="6" max="6" width="24.5703125" customWidth="1"/>
  </cols>
  <sheetData>
    <row r="1" spans="1:6" s="8" customFormat="1" ht="21" x14ac:dyDescent="0.3">
      <c r="A1" s="173" t="s">
        <v>77</v>
      </c>
      <c r="B1" s="173"/>
      <c r="C1" s="173"/>
      <c r="D1" s="173"/>
      <c r="E1" s="173"/>
      <c r="F1" s="173"/>
    </row>
    <row r="2" spans="1:6" s="8" customFormat="1" ht="9" customHeight="1" x14ac:dyDescent="0.35">
      <c r="A2" s="24"/>
      <c r="B2" s="24"/>
      <c r="C2" s="24"/>
      <c r="D2" s="24"/>
      <c r="E2" s="24"/>
      <c r="F2" s="24"/>
    </row>
    <row r="3" spans="1:6" s="8" customFormat="1" ht="21" x14ac:dyDescent="0.3">
      <c r="A3" s="173" t="s">
        <v>41</v>
      </c>
      <c r="B3" s="173"/>
      <c r="C3" s="173"/>
      <c r="D3" s="173"/>
      <c r="E3" s="173"/>
      <c r="F3" s="173"/>
    </row>
    <row r="4" spans="1:6" s="8" customFormat="1" ht="6" customHeight="1" x14ac:dyDescent="0.35">
      <c r="A4" s="24"/>
      <c r="B4" s="24"/>
      <c r="C4" s="24"/>
      <c r="D4" s="24"/>
      <c r="E4" s="24"/>
      <c r="F4" s="24"/>
    </row>
    <row r="5" spans="1:6" s="8" customFormat="1" ht="18.75" x14ac:dyDescent="0.3">
      <c r="A5" s="174" t="s">
        <v>43</v>
      </c>
      <c r="B5" s="174"/>
      <c r="C5" s="174"/>
      <c r="D5" s="174"/>
      <c r="E5" s="174"/>
      <c r="F5" s="174"/>
    </row>
    <row r="6" spans="1:6" x14ac:dyDescent="0.25">
      <c r="B6"/>
      <c r="C6" s="3"/>
      <c r="D6" s="27"/>
      <c r="E6" s="27"/>
      <c r="F6" s="27"/>
    </row>
    <row r="7" spans="1:6" s="16" customFormat="1" ht="30" x14ac:dyDescent="0.25">
      <c r="A7" s="15" t="s">
        <v>9</v>
      </c>
      <c r="B7" s="15" t="s">
        <v>29</v>
      </c>
      <c r="C7" s="15" t="s">
        <v>37</v>
      </c>
      <c r="D7" s="15" t="s">
        <v>40</v>
      </c>
      <c r="E7" s="15" t="s">
        <v>39</v>
      </c>
      <c r="F7" s="15" t="s">
        <v>38</v>
      </c>
    </row>
    <row r="8" spans="1:6" ht="15.75" customHeight="1" x14ac:dyDescent="0.25">
      <c r="A8" s="2"/>
      <c r="B8" s="2"/>
      <c r="C8" s="2"/>
      <c r="D8" s="2"/>
      <c r="E8" s="2"/>
      <c r="F8" s="2"/>
    </row>
    <row r="9" spans="1:6" x14ac:dyDescent="0.25">
      <c r="A9" s="7"/>
      <c r="B9" s="7"/>
      <c r="C9" s="7"/>
      <c r="D9" s="7"/>
      <c r="E9" s="7"/>
      <c r="F9" s="7"/>
    </row>
    <row r="10" spans="1:6" ht="34.5" customHeight="1" x14ac:dyDescent="0.25">
      <c r="A10" s="29">
        <v>1</v>
      </c>
      <c r="B10" s="29" t="s">
        <v>87</v>
      </c>
      <c r="C10" s="29">
        <v>2015</v>
      </c>
      <c r="D10" s="29" t="s">
        <v>88</v>
      </c>
      <c r="E10" s="29">
        <v>2015</v>
      </c>
      <c r="F10" s="29" t="s">
        <v>89</v>
      </c>
    </row>
    <row r="11" spans="1:6" ht="34.5" customHeight="1" x14ac:dyDescent="0.25">
      <c r="A11" s="29">
        <v>2</v>
      </c>
      <c r="B11" s="29" t="s">
        <v>39</v>
      </c>
      <c r="C11" s="29">
        <v>2015</v>
      </c>
      <c r="D11" s="29" t="s">
        <v>88</v>
      </c>
      <c r="E11" s="29">
        <v>2015</v>
      </c>
      <c r="F11" s="29" t="s">
        <v>89</v>
      </c>
    </row>
    <row r="12" spans="1:6" ht="18" customHeight="1" x14ac:dyDescent="0.25">
      <c r="A12" s="9"/>
      <c r="B12" s="10"/>
      <c r="C12" s="10"/>
      <c r="D12" s="10"/>
      <c r="E12" s="10"/>
      <c r="F12" s="10"/>
    </row>
  </sheetData>
  <mergeCells count="3">
    <mergeCell ref="A1:F1"/>
    <mergeCell ref="A3:F3"/>
    <mergeCell ref="A5:F5"/>
  </mergeCells>
  <conditionalFormatting sqref="G7:XFD7 A7">
    <cfRule type="duplicateValues" dxfId="6" priority="6"/>
  </conditionalFormatting>
  <conditionalFormatting sqref="B7">
    <cfRule type="duplicateValues" dxfId="5" priority="5"/>
  </conditionalFormatting>
  <conditionalFormatting sqref="C7">
    <cfRule type="duplicateValues" dxfId="4" priority="4"/>
  </conditionalFormatting>
  <conditionalFormatting sqref="D7:E7">
    <cfRule type="duplicateValues" dxfId="3" priority="3"/>
  </conditionalFormatting>
  <conditionalFormatting sqref="F7">
    <cfRule type="duplicateValues" dxfId="2" priority="2"/>
  </conditionalFormatting>
  <conditionalFormatting sqref="A7">
    <cfRule type="duplicateValues" dxfId="1" priority="7"/>
  </conditionalFormatting>
  <conditionalFormatting sqref="B7:F7">
    <cfRule type="duplicateValues" dxfId="0" priority="234"/>
  </conditionalFormatting>
  <pageMargins left="0.70866141732283472" right="0.70866141732283472" top="0.74803149606299213" bottom="0.74803149606299213" header="0.31496062992125984" footer="0.31496062992125984"/>
  <pageSetup scale="96" fitToHeight="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B1:J45"/>
  <sheetViews>
    <sheetView topLeftCell="A22" workbookViewId="0">
      <selection activeCell="M17" sqref="M17"/>
    </sheetView>
  </sheetViews>
  <sheetFormatPr baseColWidth="10" defaultColWidth="9.140625" defaultRowHeight="15" x14ac:dyDescent="0.25"/>
  <cols>
    <col min="1" max="1" width="3.85546875" customWidth="1"/>
    <col min="2" max="2" width="7.5703125" customWidth="1"/>
    <col min="3" max="3" width="14.7109375" bestFit="1" customWidth="1"/>
    <col min="4" max="6" width="13.5703125" bestFit="1" customWidth="1"/>
    <col min="7" max="7" width="7.5703125" customWidth="1"/>
    <col min="8" max="8" width="11" customWidth="1"/>
    <col min="9" max="9" width="11.7109375" customWidth="1"/>
    <col min="10" max="10" width="14.140625" bestFit="1" customWidth="1"/>
    <col min="251" max="251" width="52.85546875" customWidth="1"/>
    <col min="252" max="252" width="23.85546875" customWidth="1"/>
    <col min="253" max="253" width="9" customWidth="1"/>
    <col min="254" max="254" width="23.85546875" customWidth="1"/>
    <col min="255" max="255" width="9" customWidth="1"/>
    <col min="507" max="507" width="52.85546875" customWidth="1"/>
    <col min="508" max="508" width="23.85546875" customWidth="1"/>
    <col min="509" max="509" width="9" customWidth="1"/>
    <col min="510" max="510" width="23.85546875" customWidth="1"/>
    <col min="511" max="511" width="9" customWidth="1"/>
    <col min="763" max="763" width="52.85546875" customWidth="1"/>
    <col min="764" max="764" width="23.85546875" customWidth="1"/>
    <col min="765" max="765" width="9" customWidth="1"/>
    <col min="766" max="766" width="23.85546875" customWidth="1"/>
    <col min="767" max="767" width="9" customWidth="1"/>
    <col min="1019" max="1019" width="52.85546875" customWidth="1"/>
    <col min="1020" max="1020" width="23.85546875" customWidth="1"/>
    <col min="1021" max="1021" width="9" customWidth="1"/>
    <col min="1022" max="1022" width="23.85546875" customWidth="1"/>
    <col min="1023" max="1023" width="9" customWidth="1"/>
    <col min="1275" max="1275" width="52.85546875" customWidth="1"/>
    <col min="1276" max="1276" width="23.85546875" customWidth="1"/>
    <col min="1277" max="1277" width="9" customWidth="1"/>
    <col min="1278" max="1278" width="23.85546875" customWidth="1"/>
    <col min="1279" max="1279" width="9" customWidth="1"/>
    <col min="1531" max="1531" width="52.85546875" customWidth="1"/>
    <col min="1532" max="1532" width="23.85546875" customWidth="1"/>
    <col min="1533" max="1533" width="9" customWidth="1"/>
    <col min="1534" max="1534" width="23.85546875" customWidth="1"/>
    <col min="1535" max="1535" width="9" customWidth="1"/>
    <col min="1787" max="1787" width="52.85546875" customWidth="1"/>
    <col min="1788" max="1788" width="23.85546875" customWidth="1"/>
    <col min="1789" max="1789" width="9" customWidth="1"/>
    <col min="1790" max="1790" width="23.85546875" customWidth="1"/>
    <col min="1791" max="1791" width="9" customWidth="1"/>
    <col min="2043" max="2043" width="52.85546875" customWidth="1"/>
    <col min="2044" max="2044" width="23.85546875" customWidth="1"/>
    <col min="2045" max="2045" width="9" customWidth="1"/>
    <col min="2046" max="2046" width="23.85546875" customWidth="1"/>
    <col min="2047" max="2047" width="9" customWidth="1"/>
    <col min="2299" max="2299" width="52.85546875" customWidth="1"/>
    <col min="2300" max="2300" width="23.85546875" customWidth="1"/>
    <col min="2301" max="2301" width="9" customWidth="1"/>
    <col min="2302" max="2302" width="23.85546875" customWidth="1"/>
    <col min="2303" max="2303" width="9" customWidth="1"/>
    <col min="2555" max="2555" width="52.85546875" customWidth="1"/>
    <col min="2556" max="2556" width="23.85546875" customWidth="1"/>
    <col min="2557" max="2557" width="9" customWidth="1"/>
    <col min="2558" max="2558" width="23.85546875" customWidth="1"/>
    <col min="2559" max="2559" width="9" customWidth="1"/>
    <col min="2811" max="2811" width="52.85546875" customWidth="1"/>
    <col min="2812" max="2812" width="23.85546875" customWidth="1"/>
    <col min="2813" max="2813" width="9" customWidth="1"/>
    <col min="2814" max="2814" width="23.85546875" customWidth="1"/>
    <col min="2815" max="2815" width="9" customWidth="1"/>
    <col min="3067" max="3067" width="52.85546875" customWidth="1"/>
    <col min="3068" max="3068" width="23.85546875" customWidth="1"/>
    <col min="3069" max="3069" width="9" customWidth="1"/>
    <col min="3070" max="3070" width="23.85546875" customWidth="1"/>
    <col min="3071" max="3071" width="9" customWidth="1"/>
    <col min="3323" max="3323" width="52.85546875" customWidth="1"/>
    <col min="3324" max="3324" width="23.85546875" customWidth="1"/>
    <col min="3325" max="3325" width="9" customWidth="1"/>
    <col min="3326" max="3326" width="23.85546875" customWidth="1"/>
    <col min="3327" max="3327" width="9" customWidth="1"/>
    <col min="3579" max="3579" width="52.85546875" customWidth="1"/>
    <col min="3580" max="3580" width="23.85546875" customWidth="1"/>
    <col min="3581" max="3581" width="9" customWidth="1"/>
    <col min="3582" max="3582" width="23.85546875" customWidth="1"/>
    <col min="3583" max="3583" width="9" customWidth="1"/>
    <col min="3835" max="3835" width="52.85546875" customWidth="1"/>
    <col min="3836" max="3836" width="23.85546875" customWidth="1"/>
    <col min="3837" max="3837" width="9" customWidth="1"/>
    <col min="3838" max="3838" width="23.85546875" customWidth="1"/>
    <col min="3839" max="3839" width="9" customWidth="1"/>
    <col min="4091" max="4091" width="52.85546875" customWidth="1"/>
    <col min="4092" max="4092" width="23.85546875" customWidth="1"/>
    <col min="4093" max="4093" width="9" customWidth="1"/>
    <col min="4094" max="4094" width="23.85546875" customWidth="1"/>
    <col min="4095" max="4095" width="9" customWidth="1"/>
    <col min="4347" max="4347" width="52.85546875" customWidth="1"/>
    <col min="4348" max="4348" width="23.85546875" customWidth="1"/>
    <col min="4349" max="4349" width="9" customWidth="1"/>
    <col min="4350" max="4350" width="23.85546875" customWidth="1"/>
    <col min="4351" max="4351" width="9" customWidth="1"/>
    <col min="4603" max="4603" width="52.85546875" customWidth="1"/>
    <col min="4604" max="4604" width="23.85546875" customWidth="1"/>
    <col min="4605" max="4605" width="9" customWidth="1"/>
    <col min="4606" max="4606" width="23.85546875" customWidth="1"/>
    <col min="4607" max="4607" width="9" customWidth="1"/>
    <col min="4859" max="4859" width="52.85546875" customWidth="1"/>
    <col min="4860" max="4860" width="23.85546875" customWidth="1"/>
    <col min="4861" max="4861" width="9" customWidth="1"/>
    <col min="4862" max="4862" width="23.85546875" customWidth="1"/>
    <col min="4863" max="4863" width="9" customWidth="1"/>
    <col min="5115" max="5115" width="52.85546875" customWidth="1"/>
    <col min="5116" max="5116" width="23.85546875" customWidth="1"/>
    <col min="5117" max="5117" width="9" customWidth="1"/>
    <col min="5118" max="5118" width="23.85546875" customWidth="1"/>
    <col min="5119" max="5119" width="9" customWidth="1"/>
    <col min="5371" max="5371" width="52.85546875" customWidth="1"/>
    <col min="5372" max="5372" width="23.85546875" customWidth="1"/>
    <col min="5373" max="5373" width="9" customWidth="1"/>
    <col min="5374" max="5374" width="23.85546875" customWidth="1"/>
    <col min="5375" max="5375" width="9" customWidth="1"/>
    <col min="5627" max="5627" width="52.85546875" customWidth="1"/>
    <col min="5628" max="5628" width="23.85546875" customWidth="1"/>
    <col min="5629" max="5629" width="9" customWidth="1"/>
    <col min="5630" max="5630" width="23.85546875" customWidth="1"/>
    <col min="5631" max="5631" width="9" customWidth="1"/>
    <col min="5883" max="5883" width="52.85546875" customWidth="1"/>
    <col min="5884" max="5884" width="23.85546875" customWidth="1"/>
    <col min="5885" max="5885" width="9" customWidth="1"/>
    <col min="5886" max="5886" width="23.85546875" customWidth="1"/>
    <col min="5887" max="5887" width="9" customWidth="1"/>
    <col min="6139" max="6139" width="52.85546875" customWidth="1"/>
    <col min="6140" max="6140" width="23.85546875" customWidth="1"/>
    <col min="6141" max="6141" width="9" customWidth="1"/>
    <col min="6142" max="6142" width="23.85546875" customWidth="1"/>
    <col min="6143" max="6143" width="9" customWidth="1"/>
    <col min="6395" max="6395" width="52.85546875" customWidth="1"/>
    <col min="6396" max="6396" width="23.85546875" customWidth="1"/>
    <col min="6397" max="6397" width="9" customWidth="1"/>
    <col min="6398" max="6398" width="23.85546875" customWidth="1"/>
    <col min="6399" max="6399" width="9" customWidth="1"/>
    <col min="6651" max="6651" width="52.85546875" customWidth="1"/>
    <col min="6652" max="6652" width="23.85546875" customWidth="1"/>
    <col min="6653" max="6653" width="9" customWidth="1"/>
    <col min="6654" max="6654" width="23.85546875" customWidth="1"/>
    <col min="6655" max="6655" width="9" customWidth="1"/>
    <col min="6907" max="6907" width="52.85546875" customWidth="1"/>
    <col min="6908" max="6908" width="23.85546875" customWidth="1"/>
    <col min="6909" max="6909" width="9" customWidth="1"/>
    <col min="6910" max="6910" width="23.85546875" customWidth="1"/>
    <col min="6911" max="6911" width="9" customWidth="1"/>
    <col min="7163" max="7163" width="52.85546875" customWidth="1"/>
    <col min="7164" max="7164" width="23.85546875" customWidth="1"/>
    <col min="7165" max="7165" width="9" customWidth="1"/>
    <col min="7166" max="7166" width="23.85546875" customWidth="1"/>
    <col min="7167" max="7167" width="9" customWidth="1"/>
    <col min="7419" max="7419" width="52.85546875" customWidth="1"/>
    <col min="7420" max="7420" width="23.85546875" customWidth="1"/>
    <col min="7421" max="7421" width="9" customWidth="1"/>
    <col min="7422" max="7422" width="23.85546875" customWidth="1"/>
    <col min="7423" max="7423" width="9" customWidth="1"/>
    <col min="7675" max="7675" width="52.85546875" customWidth="1"/>
    <col min="7676" max="7676" width="23.85546875" customWidth="1"/>
    <col min="7677" max="7677" width="9" customWidth="1"/>
    <col min="7678" max="7678" width="23.85546875" customWidth="1"/>
    <col min="7679" max="7679" width="9" customWidth="1"/>
    <col min="7931" max="7931" width="52.85546875" customWidth="1"/>
    <col min="7932" max="7932" width="23.85546875" customWidth="1"/>
    <col min="7933" max="7933" width="9" customWidth="1"/>
    <col min="7934" max="7934" width="23.85546875" customWidth="1"/>
    <col min="7935" max="7935" width="9" customWidth="1"/>
    <col min="8187" max="8187" width="52.85546875" customWidth="1"/>
    <col min="8188" max="8188" width="23.85546875" customWidth="1"/>
    <col min="8189" max="8189" width="9" customWidth="1"/>
    <col min="8190" max="8190" width="23.85546875" customWidth="1"/>
    <col min="8191" max="8191" width="9" customWidth="1"/>
    <col min="8443" max="8443" width="52.85546875" customWidth="1"/>
    <col min="8444" max="8444" width="23.85546875" customWidth="1"/>
    <col min="8445" max="8445" width="9" customWidth="1"/>
    <col min="8446" max="8446" width="23.85546875" customWidth="1"/>
    <col min="8447" max="8447" width="9" customWidth="1"/>
    <col min="8699" max="8699" width="52.85546875" customWidth="1"/>
    <col min="8700" max="8700" width="23.85546875" customWidth="1"/>
    <col min="8701" max="8701" width="9" customWidth="1"/>
    <col min="8702" max="8702" width="23.85546875" customWidth="1"/>
    <col min="8703" max="8703" width="9" customWidth="1"/>
    <col min="8955" max="8955" width="52.85546875" customWidth="1"/>
    <col min="8956" max="8956" width="23.85546875" customWidth="1"/>
    <col min="8957" max="8957" width="9" customWidth="1"/>
    <col min="8958" max="8958" width="23.85546875" customWidth="1"/>
    <col min="8959" max="8959" width="9" customWidth="1"/>
    <col min="9211" max="9211" width="52.85546875" customWidth="1"/>
    <col min="9212" max="9212" width="23.85546875" customWidth="1"/>
    <col min="9213" max="9213" width="9" customWidth="1"/>
    <col min="9214" max="9214" width="23.85546875" customWidth="1"/>
    <col min="9215" max="9215" width="9" customWidth="1"/>
    <col min="9467" max="9467" width="52.85546875" customWidth="1"/>
    <col min="9468" max="9468" width="23.85546875" customWidth="1"/>
    <col min="9469" max="9469" width="9" customWidth="1"/>
    <col min="9470" max="9470" width="23.85546875" customWidth="1"/>
    <col min="9471" max="9471" width="9" customWidth="1"/>
    <col min="9723" max="9723" width="52.85546875" customWidth="1"/>
    <col min="9724" max="9724" width="23.85546875" customWidth="1"/>
    <col min="9725" max="9725" width="9" customWidth="1"/>
    <col min="9726" max="9726" width="23.85546875" customWidth="1"/>
    <col min="9727" max="9727" width="9" customWidth="1"/>
    <col min="9979" max="9979" width="52.85546875" customWidth="1"/>
    <col min="9980" max="9980" width="23.85546875" customWidth="1"/>
    <col min="9981" max="9981" width="9" customWidth="1"/>
    <col min="9982" max="9982" width="23.85546875" customWidth="1"/>
    <col min="9983" max="9983" width="9" customWidth="1"/>
    <col min="10235" max="10235" width="52.85546875" customWidth="1"/>
    <col min="10236" max="10236" width="23.85546875" customWidth="1"/>
    <col min="10237" max="10237" width="9" customWidth="1"/>
    <col min="10238" max="10238" width="23.85546875" customWidth="1"/>
    <col min="10239" max="10239" width="9" customWidth="1"/>
    <col min="10491" max="10491" width="52.85546875" customWidth="1"/>
    <col min="10492" max="10492" width="23.85546875" customWidth="1"/>
    <col min="10493" max="10493" width="9" customWidth="1"/>
    <col min="10494" max="10494" width="23.85546875" customWidth="1"/>
    <col min="10495" max="10495" width="9" customWidth="1"/>
    <col min="10747" max="10747" width="52.85546875" customWidth="1"/>
    <col min="10748" max="10748" width="23.85546875" customWidth="1"/>
    <col min="10749" max="10749" width="9" customWidth="1"/>
    <col min="10750" max="10750" width="23.85546875" customWidth="1"/>
    <col min="10751" max="10751" width="9" customWidth="1"/>
    <col min="11003" max="11003" width="52.85546875" customWidth="1"/>
    <col min="11004" max="11004" width="23.85546875" customWidth="1"/>
    <col min="11005" max="11005" width="9" customWidth="1"/>
    <col min="11006" max="11006" width="23.85546875" customWidth="1"/>
    <col min="11007" max="11007" width="9" customWidth="1"/>
    <col min="11259" max="11259" width="52.85546875" customWidth="1"/>
    <col min="11260" max="11260" width="23.85546875" customWidth="1"/>
    <col min="11261" max="11261" width="9" customWidth="1"/>
    <col min="11262" max="11262" width="23.85546875" customWidth="1"/>
    <col min="11263" max="11263" width="9" customWidth="1"/>
    <col min="11515" max="11515" width="52.85546875" customWidth="1"/>
    <col min="11516" max="11516" width="23.85546875" customWidth="1"/>
    <col min="11517" max="11517" width="9" customWidth="1"/>
    <col min="11518" max="11518" width="23.85546875" customWidth="1"/>
    <col min="11519" max="11519" width="9" customWidth="1"/>
    <col min="11771" max="11771" width="52.85546875" customWidth="1"/>
    <col min="11772" max="11772" width="23.85546875" customWidth="1"/>
    <col min="11773" max="11773" width="9" customWidth="1"/>
    <col min="11774" max="11774" width="23.85546875" customWidth="1"/>
    <col min="11775" max="11775" width="9" customWidth="1"/>
    <col min="12027" max="12027" width="52.85546875" customWidth="1"/>
    <col min="12028" max="12028" width="23.85546875" customWidth="1"/>
    <col min="12029" max="12029" width="9" customWidth="1"/>
    <col min="12030" max="12030" width="23.85546875" customWidth="1"/>
    <col min="12031" max="12031" width="9" customWidth="1"/>
    <col min="12283" max="12283" width="52.85546875" customWidth="1"/>
    <col min="12284" max="12284" width="23.85546875" customWidth="1"/>
    <col min="12285" max="12285" width="9" customWidth="1"/>
    <col min="12286" max="12286" width="23.85546875" customWidth="1"/>
    <col min="12287" max="12287" width="9" customWidth="1"/>
    <col min="12539" max="12539" width="52.85546875" customWidth="1"/>
    <col min="12540" max="12540" width="23.85546875" customWidth="1"/>
    <col min="12541" max="12541" width="9" customWidth="1"/>
    <col min="12542" max="12542" width="23.85546875" customWidth="1"/>
    <col min="12543" max="12543" width="9" customWidth="1"/>
    <col min="12795" max="12795" width="52.85546875" customWidth="1"/>
    <col min="12796" max="12796" width="23.85546875" customWidth="1"/>
    <col min="12797" max="12797" width="9" customWidth="1"/>
    <col min="12798" max="12798" width="23.85546875" customWidth="1"/>
    <col min="12799" max="12799" width="9" customWidth="1"/>
    <col min="13051" max="13051" width="52.85546875" customWidth="1"/>
    <col min="13052" max="13052" width="23.85546875" customWidth="1"/>
    <col min="13053" max="13053" width="9" customWidth="1"/>
    <col min="13054" max="13054" width="23.85546875" customWidth="1"/>
    <col min="13055" max="13055" width="9" customWidth="1"/>
    <col min="13307" max="13307" width="52.85546875" customWidth="1"/>
    <col min="13308" max="13308" width="23.85546875" customWidth="1"/>
    <col min="13309" max="13309" width="9" customWidth="1"/>
    <col min="13310" max="13310" width="23.85546875" customWidth="1"/>
    <col min="13311" max="13311" width="9" customWidth="1"/>
    <col min="13563" max="13563" width="52.85546875" customWidth="1"/>
    <col min="13564" max="13564" width="23.85546875" customWidth="1"/>
    <col min="13565" max="13565" width="9" customWidth="1"/>
    <col min="13566" max="13566" width="23.85546875" customWidth="1"/>
    <col min="13567" max="13567" width="9" customWidth="1"/>
    <col min="13819" max="13819" width="52.85546875" customWidth="1"/>
    <col min="13820" max="13820" width="23.85546875" customWidth="1"/>
    <col min="13821" max="13821" width="9" customWidth="1"/>
    <col min="13822" max="13822" width="23.85546875" customWidth="1"/>
    <col min="13823" max="13823" width="9" customWidth="1"/>
    <col min="14075" max="14075" width="52.85546875" customWidth="1"/>
    <col min="14076" max="14076" width="23.85546875" customWidth="1"/>
    <col min="14077" max="14077" width="9" customWidth="1"/>
    <col min="14078" max="14078" width="23.85546875" customWidth="1"/>
    <col min="14079" max="14079" width="9" customWidth="1"/>
    <col min="14331" max="14331" width="52.85546875" customWidth="1"/>
    <col min="14332" max="14332" width="23.85546875" customWidth="1"/>
    <col min="14333" max="14333" width="9" customWidth="1"/>
    <col min="14334" max="14334" width="23.85546875" customWidth="1"/>
    <col min="14335" max="14335" width="9" customWidth="1"/>
    <col min="14587" max="14587" width="52.85546875" customWidth="1"/>
    <col min="14588" max="14588" width="23.85546875" customWidth="1"/>
    <col min="14589" max="14589" width="9" customWidth="1"/>
    <col min="14590" max="14590" width="23.85546875" customWidth="1"/>
    <col min="14591" max="14591" width="9" customWidth="1"/>
    <col min="14843" max="14843" width="52.85546875" customWidth="1"/>
    <col min="14844" max="14844" width="23.85546875" customWidth="1"/>
    <col min="14845" max="14845" width="9" customWidth="1"/>
    <col min="14846" max="14846" width="23.85546875" customWidth="1"/>
    <col min="14847" max="14847" width="9" customWidth="1"/>
    <col min="15099" max="15099" width="52.85546875" customWidth="1"/>
    <col min="15100" max="15100" width="23.85546875" customWidth="1"/>
    <col min="15101" max="15101" width="9" customWidth="1"/>
    <col min="15102" max="15102" width="23.85546875" customWidth="1"/>
    <col min="15103" max="15103" width="9" customWidth="1"/>
    <col min="15355" max="15355" width="52.85546875" customWidth="1"/>
    <col min="15356" max="15356" width="23.85546875" customWidth="1"/>
    <col min="15357" max="15357" width="9" customWidth="1"/>
    <col min="15358" max="15358" width="23.85546875" customWidth="1"/>
    <col min="15359" max="15359" width="9" customWidth="1"/>
    <col min="15611" max="15611" width="52.85546875" customWidth="1"/>
    <col min="15612" max="15612" width="23.85546875" customWidth="1"/>
    <col min="15613" max="15613" width="9" customWidth="1"/>
    <col min="15614" max="15614" width="23.85546875" customWidth="1"/>
    <col min="15615" max="15615" width="9" customWidth="1"/>
    <col min="15867" max="15867" width="52.85546875" customWidth="1"/>
    <col min="15868" max="15868" width="23.85546875" customWidth="1"/>
    <col min="15869" max="15869" width="9" customWidth="1"/>
    <col min="15870" max="15870" width="23.85546875" customWidth="1"/>
    <col min="15871" max="15871" width="9" customWidth="1"/>
    <col min="16123" max="16123" width="52.85546875" customWidth="1"/>
    <col min="16124" max="16124" width="23.85546875" customWidth="1"/>
    <col min="16125" max="16125" width="9" customWidth="1"/>
    <col min="16126" max="16126" width="23.85546875" customWidth="1"/>
    <col min="16127" max="16127" width="9" customWidth="1"/>
  </cols>
  <sheetData>
    <row r="1" spans="2:10" ht="24.75" customHeight="1" x14ac:dyDescent="0.25"/>
    <row r="4" spans="2:10" s="44" customFormat="1" ht="12.75" x14ac:dyDescent="0.2">
      <c r="B4" s="43"/>
      <c r="C4" s="43"/>
      <c r="D4" s="43"/>
      <c r="E4" s="43"/>
      <c r="F4" s="43"/>
      <c r="G4" s="43"/>
    </row>
    <row r="5" spans="2:10" s="44" customFormat="1" ht="12.75" x14ac:dyDescent="0.2">
      <c r="B5" s="43"/>
      <c r="C5" s="43"/>
      <c r="D5" s="43"/>
      <c r="E5" s="43"/>
      <c r="F5" s="43"/>
      <c r="G5" s="43"/>
    </row>
    <row r="6" spans="2:10" s="44" customFormat="1" ht="12.75" customHeight="1" x14ac:dyDescent="0.2">
      <c r="B6" s="210" t="s">
        <v>94</v>
      </c>
      <c r="C6" s="210"/>
      <c r="D6" s="210"/>
      <c r="E6" s="210"/>
      <c r="F6" s="210"/>
      <c r="G6" s="210"/>
      <c r="H6" s="210"/>
      <c r="I6" s="210"/>
      <c r="J6" s="210"/>
    </row>
    <row r="7" spans="2:10" s="44" customFormat="1" ht="12.75" x14ac:dyDescent="0.2">
      <c r="B7" s="210"/>
      <c r="C7" s="210"/>
      <c r="D7" s="210"/>
      <c r="E7" s="210"/>
      <c r="F7" s="210"/>
      <c r="G7" s="210"/>
      <c r="H7" s="210"/>
      <c r="I7" s="210"/>
      <c r="J7" s="210"/>
    </row>
    <row r="8" spans="2:10" s="44" customFormat="1" ht="12.75" x14ac:dyDescent="0.2">
      <c r="B8" s="45"/>
      <c r="C8" s="45"/>
      <c r="D8" s="45"/>
      <c r="E8" s="45"/>
      <c r="F8" s="45"/>
      <c r="G8" s="45"/>
      <c r="H8" s="45"/>
      <c r="I8" s="45"/>
      <c r="J8" s="45"/>
    </row>
    <row r="9" spans="2:10" s="44" customFormat="1" ht="12.75" customHeight="1" x14ac:dyDescent="0.2">
      <c r="B9" s="211" t="s">
        <v>95</v>
      </c>
      <c r="C9" s="211"/>
      <c r="D9" s="211"/>
      <c r="E9" s="211"/>
      <c r="F9" s="211"/>
      <c r="G9" s="211"/>
      <c r="H9" s="211"/>
      <c r="I9" s="211"/>
      <c r="J9" s="211"/>
    </row>
    <row r="10" spans="2:10" s="44" customFormat="1" ht="12.75" customHeight="1" x14ac:dyDescent="0.2">
      <c r="B10" s="212"/>
      <c r="C10" s="212"/>
      <c r="D10" s="212"/>
      <c r="E10" s="212"/>
      <c r="F10" s="212"/>
      <c r="G10" s="212"/>
      <c r="H10" s="212"/>
      <c r="I10" s="212"/>
      <c r="J10" s="212"/>
    </row>
    <row r="11" spans="2:10" s="44" customFormat="1" x14ac:dyDescent="0.25">
      <c r="B11" s="46"/>
      <c r="C11" s="46"/>
      <c r="D11" s="46"/>
      <c r="E11" s="46"/>
      <c r="F11" s="46"/>
      <c r="G11" s="46"/>
    </row>
    <row r="12" spans="2:10" ht="15.75" x14ac:dyDescent="0.25">
      <c r="B12" s="213"/>
      <c r="C12" s="213"/>
      <c r="D12" s="213"/>
      <c r="E12" s="213"/>
      <c r="F12" s="213"/>
      <c r="G12" s="47"/>
    </row>
    <row r="13" spans="2:10" ht="15.75" x14ac:dyDescent="0.25">
      <c r="B13" s="202" t="s">
        <v>96</v>
      </c>
      <c r="C13" s="203"/>
      <c r="D13" s="203"/>
      <c r="E13" s="203"/>
      <c r="F13" s="203"/>
      <c r="G13" s="203"/>
      <c r="H13" s="203"/>
      <c r="I13" s="203"/>
      <c r="J13" s="204"/>
    </row>
    <row r="14" spans="2:10" ht="15.75" x14ac:dyDescent="0.25">
      <c r="B14" s="202" t="s">
        <v>97</v>
      </c>
      <c r="C14" s="203"/>
      <c r="D14" s="203"/>
      <c r="E14" s="203"/>
      <c r="F14" s="204"/>
      <c r="G14" s="202" t="s">
        <v>98</v>
      </c>
      <c r="H14" s="203"/>
      <c r="I14" s="203"/>
      <c r="J14" s="204"/>
    </row>
    <row r="15" spans="2:10" x14ac:dyDescent="0.25">
      <c r="B15" s="48" t="s">
        <v>99</v>
      </c>
      <c r="C15" s="48" t="s">
        <v>100</v>
      </c>
      <c r="D15" s="205" t="s">
        <v>101</v>
      </c>
      <c r="E15" s="206"/>
      <c r="F15" s="49" t="s">
        <v>102</v>
      </c>
      <c r="G15" s="48" t="s">
        <v>99</v>
      </c>
      <c r="H15" s="50" t="s">
        <v>103</v>
      </c>
      <c r="I15" s="50" t="s">
        <v>102</v>
      </c>
      <c r="J15" s="50" t="s">
        <v>104</v>
      </c>
    </row>
    <row r="16" spans="2:10" x14ac:dyDescent="0.25">
      <c r="B16" s="51">
        <v>1</v>
      </c>
      <c r="C16" s="52">
        <v>41513</v>
      </c>
      <c r="D16" s="214" t="s">
        <v>105</v>
      </c>
      <c r="E16" s="189"/>
      <c r="F16" s="53">
        <v>44155</v>
      </c>
      <c r="G16" s="51"/>
      <c r="H16" s="54"/>
      <c r="I16" s="55"/>
      <c r="J16" s="56">
        <f>F16-H16</f>
        <v>44155</v>
      </c>
    </row>
    <row r="17" spans="2:10" x14ac:dyDescent="0.25">
      <c r="B17" s="51">
        <v>2</v>
      </c>
      <c r="C17" s="57">
        <v>41514</v>
      </c>
      <c r="D17" s="207" t="s">
        <v>106</v>
      </c>
      <c r="E17" s="191"/>
      <c r="F17" s="58">
        <v>38216</v>
      </c>
      <c r="G17" s="51"/>
      <c r="H17" s="54"/>
      <c r="I17" s="55"/>
      <c r="J17" s="56">
        <f t="shared" ref="J17:J20" si="0">F17-H17</f>
        <v>38216</v>
      </c>
    </row>
    <row r="18" spans="2:10" x14ac:dyDescent="0.25">
      <c r="B18" s="51">
        <v>3</v>
      </c>
      <c r="C18" s="57">
        <v>41515</v>
      </c>
      <c r="D18" s="207" t="s">
        <v>107</v>
      </c>
      <c r="E18" s="191"/>
      <c r="F18" s="58">
        <v>76355</v>
      </c>
      <c r="G18" s="51"/>
      <c r="H18" s="54"/>
      <c r="I18" s="55"/>
      <c r="J18" s="56">
        <f t="shared" si="0"/>
        <v>76355</v>
      </c>
    </row>
    <row r="19" spans="2:10" x14ac:dyDescent="0.25">
      <c r="B19" s="51">
        <v>4</v>
      </c>
      <c r="C19" s="57">
        <v>41529</v>
      </c>
      <c r="D19" s="207" t="s">
        <v>107</v>
      </c>
      <c r="E19" s="191"/>
      <c r="F19" s="58">
        <v>15000</v>
      </c>
      <c r="G19" s="51"/>
      <c r="H19" s="54"/>
      <c r="I19" s="55"/>
      <c r="J19" s="56">
        <f t="shared" si="0"/>
        <v>15000</v>
      </c>
    </row>
    <row r="20" spans="2:10" x14ac:dyDescent="0.25">
      <c r="B20" s="51">
        <v>5</v>
      </c>
      <c r="C20" s="57">
        <v>41535</v>
      </c>
      <c r="D20" s="207" t="s">
        <v>105</v>
      </c>
      <c r="E20" s="191"/>
      <c r="F20" s="58">
        <v>149301</v>
      </c>
      <c r="G20" s="51"/>
      <c r="H20" s="54"/>
      <c r="I20" s="55"/>
      <c r="J20" s="56">
        <f t="shared" si="0"/>
        <v>149301</v>
      </c>
    </row>
    <row r="21" spans="2:10" x14ac:dyDescent="0.25">
      <c r="B21" s="59"/>
      <c r="C21" s="60"/>
      <c r="D21" s="61"/>
      <c r="E21" s="61"/>
      <c r="F21" s="62">
        <f>SUM(F16:F20)</f>
        <v>323027</v>
      </c>
      <c r="G21" s="63"/>
      <c r="H21" s="60"/>
      <c r="I21" s="62"/>
      <c r="J21" s="64">
        <f>SUM(J16:J20)</f>
        <v>323027</v>
      </c>
    </row>
    <row r="24" spans="2:10" ht="15.75" x14ac:dyDescent="0.25">
      <c r="B24" s="202" t="s">
        <v>108</v>
      </c>
      <c r="C24" s="203"/>
      <c r="D24" s="203"/>
      <c r="E24" s="203"/>
      <c r="F24" s="203"/>
      <c r="G24" s="203"/>
      <c r="H24" s="203"/>
      <c r="I24" s="203"/>
      <c r="J24" s="204"/>
    </row>
    <row r="25" spans="2:10" ht="15.75" x14ac:dyDescent="0.25">
      <c r="B25" s="202" t="s">
        <v>97</v>
      </c>
      <c r="C25" s="203"/>
      <c r="D25" s="203"/>
      <c r="E25" s="203"/>
      <c r="F25" s="204"/>
      <c r="G25" s="202" t="s">
        <v>98</v>
      </c>
      <c r="H25" s="203"/>
      <c r="I25" s="203"/>
      <c r="J25" s="204"/>
    </row>
    <row r="26" spans="2:10" x14ac:dyDescent="0.25">
      <c r="B26" s="48" t="s">
        <v>99</v>
      </c>
      <c r="C26" s="48" t="s">
        <v>100</v>
      </c>
      <c r="D26" s="205" t="s">
        <v>101</v>
      </c>
      <c r="E26" s="206"/>
      <c r="F26" s="65" t="s">
        <v>102</v>
      </c>
      <c r="G26" s="48" t="s">
        <v>99</v>
      </c>
      <c r="H26" s="50" t="s">
        <v>103</v>
      </c>
      <c r="I26" s="50" t="s">
        <v>102</v>
      </c>
      <c r="J26" s="50" t="s">
        <v>104</v>
      </c>
    </row>
    <row r="27" spans="2:10" x14ac:dyDescent="0.25">
      <c r="B27" s="51">
        <v>1</v>
      </c>
      <c r="C27" s="52">
        <v>41544</v>
      </c>
      <c r="D27" s="188" t="s">
        <v>107</v>
      </c>
      <c r="E27" s="189"/>
      <c r="F27" s="55">
        <v>80000</v>
      </c>
      <c r="G27" s="51">
        <v>1</v>
      </c>
      <c r="H27" s="66">
        <v>41547</v>
      </c>
      <c r="I27" s="55">
        <v>30000</v>
      </c>
      <c r="J27" s="56">
        <f>F27-I27</f>
        <v>50000</v>
      </c>
    </row>
    <row r="28" spans="2:10" x14ac:dyDescent="0.25">
      <c r="B28" s="51"/>
      <c r="C28" s="57"/>
      <c r="D28" s="207"/>
      <c r="E28" s="191"/>
      <c r="F28" s="58"/>
      <c r="G28" s="51">
        <v>2</v>
      </c>
      <c r="H28" s="66">
        <v>41548</v>
      </c>
      <c r="I28" s="55">
        <v>20000</v>
      </c>
      <c r="J28" s="56">
        <f>J27-I28</f>
        <v>30000</v>
      </c>
    </row>
    <row r="29" spans="2:10" ht="15.75" thickBot="1" x14ac:dyDescent="0.3">
      <c r="B29" s="67"/>
      <c r="C29" s="68"/>
      <c r="D29" s="208"/>
      <c r="E29" s="193"/>
      <c r="F29" s="69"/>
      <c r="G29" s="67">
        <v>3</v>
      </c>
      <c r="H29" s="70">
        <v>41558</v>
      </c>
      <c r="I29" s="71">
        <v>30000</v>
      </c>
      <c r="J29" s="72">
        <f>F27-I27-I28-I29</f>
        <v>0</v>
      </c>
    </row>
    <row r="30" spans="2:10" x14ac:dyDescent="0.25">
      <c r="B30" s="73">
        <v>2</v>
      </c>
      <c r="C30" s="74">
        <v>41561</v>
      </c>
      <c r="D30" s="198" t="s">
        <v>107</v>
      </c>
      <c r="E30" s="199"/>
      <c r="F30" s="75">
        <v>80000</v>
      </c>
      <c r="G30" s="73">
        <v>2</v>
      </c>
      <c r="H30" s="76">
        <v>41649</v>
      </c>
      <c r="I30" s="53">
        <v>80000</v>
      </c>
      <c r="J30" s="77">
        <f>F30-I30</f>
        <v>0</v>
      </c>
    </row>
    <row r="31" spans="2:10" x14ac:dyDescent="0.25">
      <c r="B31" s="51">
        <v>3</v>
      </c>
      <c r="C31" s="57">
        <v>41564</v>
      </c>
      <c r="D31" s="190" t="s">
        <v>105</v>
      </c>
      <c r="E31" s="191"/>
      <c r="F31" s="58">
        <v>70000</v>
      </c>
      <c r="G31" s="51">
        <v>3</v>
      </c>
      <c r="H31" s="76">
        <v>41649</v>
      </c>
      <c r="I31" s="58">
        <v>70000</v>
      </c>
      <c r="J31" s="56">
        <f>F31-I31</f>
        <v>0</v>
      </c>
    </row>
    <row r="32" spans="2:10" x14ac:dyDescent="0.25">
      <c r="B32" s="51">
        <v>4</v>
      </c>
      <c r="C32" s="57">
        <v>41575</v>
      </c>
      <c r="D32" s="209" t="s">
        <v>109</v>
      </c>
      <c r="E32" s="209"/>
      <c r="F32" s="58">
        <v>21076.62</v>
      </c>
      <c r="G32" s="51">
        <v>4</v>
      </c>
      <c r="H32" s="76">
        <v>41649</v>
      </c>
      <c r="I32" s="58">
        <v>21076.62</v>
      </c>
      <c r="J32" s="56">
        <f t="shared" ref="J32:J41" si="1">F32-I32</f>
        <v>0</v>
      </c>
    </row>
    <row r="33" spans="2:10" x14ac:dyDescent="0.25">
      <c r="B33" s="51">
        <v>5</v>
      </c>
      <c r="C33" s="57">
        <v>41577</v>
      </c>
      <c r="D33" s="188" t="s">
        <v>107</v>
      </c>
      <c r="E33" s="189"/>
      <c r="F33" s="58">
        <v>90000</v>
      </c>
      <c r="G33" s="51">
        <v>5</v>
      </c>
      <c r="H33" s="76">
        <v>41649</v>
      </c>
      <c r="I33" s="58">
        <v>90000</v>
      </c>
      <c r="J33" s="56">
        <f t="shared" si="1"/>
        <v>0</v>
      </c>
    </row>
    <row r="34" spans="2:10" x14ac:dyDescent="0.25">
      <c r="B34" s="51">
        <v>6</v>
      </c>
      <c r="C34" s="57">
        <v>41578</v>
      </c>
      <c r="D34" s="188" t="s">
        <v>110</v>
      </c>
      <c r="E34" s="189"/>
      <c r="F34" s="58">
        <v>45000</v>
      </c>
      <c r="G34" s="51">
        <v>6</v>
      </c>
      <c r="H34" s="76">
        <v>41649</v>
      </c>
      <c r="I34" s="58">
        <v>45000</v>
      </c>
      <c r="J34" s="56">
        <f t="shared" si="1"/>
        <v>0</v>
      </c>
    </row>
    <row r="35" spans="2:10" x14ac:dyDescent="0.25">
      <c r="B35" s="51">
        <v>7</v>
      </c>
      <c r="C35" s="57">
        <v>41583</v>
      </c>
      <c r="D35" s="190" t="s">
        <v>105</v>
      </c>
      <c r="E35" s="191"/>
      <c r="F35" s="58">
        <v>23000</v>
      </c>
      <c r="G35" s="51">
        <v>7</v>
      </c>
      <c r="H35" s="66">
        <v>41649</v>
      </c>
      <c r="I35" s="58">
        <v>23000</v>
      </c>
      <c r="J35" s="56">
        <f t="shared" si="1"/>
        <v>0</v>
      </c>
    </row>
    <row r="36" spans="2:10" ht="15.75" thickBot="1" x14ac:dyDescent="0.3">
      <c r="B36" s="67">
        <v>8</v>
      </c>
      <c r="C36" s="68">
        <v>41593</v>
      </c>
      <c r="D36" s="192" t="s">
        <v>105</v>
      </c>
      <c r="E36" s="193"/>
      <c r="F36" s="69">
        <v>32000</v>
      </c>
      <c r="G36" s="67">
        <v>8</v>
      </c>
      <c r="H36" s="78">
        <v>41649</v>
      </c>
      <c r="I36" s="69">
        <v>32000</v>
      </c>
      <c r="J36" s="72">
        <f t="shared" si="1"/>
        <v>0</v>
      </c>
    </row>
    <row r="37" spans="2:10" x14ac:dyDescent="0.25">
      <c r="B37" s="73">
        <v>9</v>
      </c>
      <c r="C37" s="74">
        <v>41614</v>
      </c>
      <c r="D37" s="194" t="s">
        <v>105</v>
      </c>
      <c r="E37" s="195"/>
      <c r="F37" s="75">
        <v>151922</v>
      </c>
      <c r="G37" s="73">
        <v>9</v>
      </c>
      <c r="H37" s="76">
        <v>41695</v>
      </c>
      <c r="I37" s="75">
        <v>151922</v>
      </c>
      <c r="J37" s="77">
        <f t="shared" si="1"/>
        <v>0</v>
      </c>
    </row>
    <row r="38" spans="2:10" ht="15.75" thickBot="1" x14ac:dyDescent="0.3">
      <c r="B38" s="67">
        <v>10</v>
      </c>
      <c r="C38" s="68">
        <v>41620</v>
      </c>
      <c r="D38" s="196" t="s">
        <v>107</v>
      </c>
      <c r="E38" s="197"/>
      <c r="F38" s="69">
        <v>30000</v>
      </c>
      <c r="G38" s="67">
        <v>10</v>
      </c>
      <c r="H38" s="70">
        <v>41695</v>
      </c>
      <c r="I38" s="69">
        <v>30000</v>
      </c>
      <c r="J38" s="72">
        <f t="shared" si="1"/>
        <v>0</v>
      </c>
    </row>
    <row r="39" spans="2:10" x14ac:dyDescent="0.25">
      <c r="B39" s="73">
        <v>11</v>
      </c>
      <c r="C39" s="74">
        <v>41986</v>
      </c>
      <c r="D39" s="198" t="s">
        <v>111</v>
      </c>
      <c r="E39" s="199"/>
      <c r="F39" s="75">
        <v>280277.8</v>
      </c>
      <c r="G39" s="73">
        <v>11</v>
      </c>
      <c r="H39" s="76">
        <v>42013</v>
      </c>
      <c r="I39" s="53">
        <v>280277.8</v>
      </c>
      <c r="J39" s="77">
        <f t="shared" si="1"/>
        <v>0</v>
      </c>
    </row>
    <row r="40" spans="2:10" x14ac:dyDescent="0.25">
      <c r="B40" s="51">
        <v>12</v>
      </c>
      <c r="C40" s="57">
        <v>41989</v>
      </c>
      <c r="D40" s="200" t="s">
        <v>112</v>
      </c>
      <c r="E40" s="201"/>
      <c r="F40" s="58">
        <v>15005.33</v>
      </c>
      <c r="G40" s="51">
        <v>12</v>
      </c>
      <c r="H40" s="66">
        <v>41752</v>
      </c>
      <c r="I40" s="58">
        <v>15005.33</v>
      </c>
      <c r="J40" s="56">
        <f t="shared" si="1"/>
        <v>0</v>
      </c>
    </row>
    <row r="41" spans="2:10" x14ac:dyDescent="0.25">
      <c r="B41" s="51">
        <v>13</v>
      </c>
      <c r="C41" s="57">
        <v>42000</v>
      </c>
      <c r="D41" s="188" t="s">
        <v>107</v>
      </c>
      <c r="E41" s="189"/>
      <c r="F41" s="58">
        <v>80000</v>
      </c>
      <c r="G41" s="51">
        <v>13</v>
      </c>
      <c r="H41" s="66">
        <v>41752</v>
      </c>
      <c r="I41" s="58">
        <v>80000</v>
      </c>
      <c r="J41" s="56">
        <f t="shared" si="1"/>
        <v>0</v>
      </c>
    </row>
    <row r="42" spans="2:10" x14ac:dyDescent="0.25">
      <c r="B42" s="59"/>
      <c r="C42" s="60"/>
      <c r="D42" s="61"/>
      <c r="E42" s="61"/>
      <c r="F42" s="79">
        <f>SUM(F27:F41)</f>
        <v>998281.74999999988</v>
      </c>
      <c r="G42" s="63"/>
      <c r="H42" s="60"/>
      <c r="I42" s="79">
        <f>SUM(I27:I41)</f>
        <v>998281.74999999988</v>
      </c>
      <c r="J42" s="80">
        <f>F42-I42</f>
        <v>0</v>
      </c>
    </row>
    <row r="44" spans="2:10" ht="15.75" thickBot="1" x14ac:dyDescent="0.3"/>
    <row r="45" spans="2:10" ht="15.75" thickBot="1" x14ac:dyDescent="0.3">
      <c r="J45" s="81">
        <f>J21+J42</f>
        <v>323027</v>
      </c>
    </row>
  </sheetData>
  <mergeCells count="31">
    <mergeCell ref="D20:E20"/>
    <mergeCell ref="B6:J7"/>
    <mergeCell ref="B9:J10"/>
    <mergeCell ref="B12:F12"/>
    <mergeCell ref="B13:J13"/>
    <mergeCell ref="B14:F14"/>
    <mergeCell ref="G14:J14"/>
    <mergeCell ref="D15:E15"/>
    <mergeCell ref="D16:E16"/>
    <mergeCell ref="D17:E17"/>
    <mergeCell ref="D18:E18"/>
    <mergeCell ref="D19:E19"/>
    <mergeCell ref="D34:E34"/>
    <mergeCell ref="B24:J24"/>
    <mergeCell ref="B25:F25"/>
    <mergeCell ref="G25:J25"/>
    <mergeCell ref="D26:E26"/>
    <mergeCell ref="D27:E27"/>
    <mergeCell ref="D28:E28"/>
    <mergeCell ref="D29:E29"/>
    <mergeCell ref="D30:E30"/>
    <mergeCell ref="D31:E31"/>
    <mergeCell ref="D32:E32"/>
    <mergeCell ref="D33:E33"/>
    <mergeCell ref="D41:E41"/>
    <mergeCell ref="D35:E35"/>
    <mergeCell ref="D36:E36"/>
    <mergeCell ref="D37:E37"/>
    <mergeCell ref="D38:E38"/>
    <mergeCell ref="D39:E39"/>
    <mergeCell ref="D40:E40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B4:L67"/>
  <sheetViews>
    <sheetView topLeftCell="A13" workbookViewId="0">
      <selection activeCell="L14" sqref="L14"/>
    </sheetView>
  </sheetViews>
  <sheetFormatPr baseColWidth="10" defaultColWidth="9.140625" defaultRowHeight="15" x14ac:dyDescent="0.25"/>
  <cols>
    <col min="1" max="1" width="3.85546875" customWidth="1"/>
    <col min="2" max="2" width="7.5703125" customWidth="1"/>
    <col min="3" max="3" width="14.7109375" bestFit="1" customWidth="1"/>
    <col min="4" max="6" width="13.5703125" bestFit="1" customWidth="1"/>
    <col min="7" max="7" width="7.5703125" customWidth="1"/>
    <col min="8" max="8" width="11" customWidth="1"/>
    <col min="9" max="9" width="13.5703125" customWidth="1"/>
    <col min="10" max="12" width="14.140625" bestFit="1" customWidth="1"/>
    <col min="251" max="251" width="52.85546875" customWidth="1"/>
    <col min="252" max="252" width="23.85546875" customWidth="1"/>
    <col min="253" max="253" width="9" customWidth="1"/>
    <col min="254" max="254" width="23.85546875" customWidth="1"/>
    <col min="255" max="255" width="9" customWidth="1"/>
    <col min="507" max="507" width="52.85546875" customWidth="1"/>
    <col min="508" max="508" width="23.85546875" customWidth="1"/>
    <col min="509" max="509" width="9" customWidth="1"/>
    <col min="510" max="510" width="23.85546875" customWidth="1"/>
    <col min="511" max="511" width="9" customWidth="1"/>
    <col min="763" max="763" width="52.85546875" customWidth="1"/>
    <col min="764" max="764" width="23.85546875" customWidth="1"/>
    <col min="765" max="765" width="9" customWidth="1"/>
    <col min="766" max="766" width="23.85546875" customWidth="1"/>
    <col min="767" max="767" width="9" customWidth="1"/>
    <col min="1019" max="1019" width="52.85546875" customWidth="1"/>
    <col min="1020" max="1020" width="23.85546875" customWidth="1"/>
    <col min="1021" max="1021" width="9" customWidth="1"/>
    <col min="1022" max="1022" width="23.85546875" customWidth="1"/>
    <col min="1023" max="1023" width="9" customWidth="1"/>
    <col min="1275" max="1275" width="52.85546875" customWidth="1"/>
    <col min="1276" max="1276" width="23.85546875" customWidth="1"/>
    <col min="1277" max="1277" width="9" customWidth="1"/>
    <col min="1278" max="1278" width="23.85546875" customWidth="1"/>
    <col min="1279" max="1279" width="9" customWidth="1"/>
    <col min="1531" max="1531" width="52.85546875" customWidth="1"/>
    <col min="1532" max="1532" width="23.85546875" customWidth="1"/>
    <col min="1533" max="1533" width="9" customWidth="1"/>
    <col min="1534" max="1534" width="23.85546875" customWidth="1"/>
    <col min="1535" max="1535" width="9" customWidth="1"/>
    <col min="1787" max="1787" width="52.85546875" customWidth="1"/>
    <col min="1788" max="1788" width="23.85546875" customWidth="1"/>
    <col min="1789" max="1789" width="9" customWidth="1"/>
    <col min="1790" max="1790" width="23.85546875" customWidth="1"/>
    <col min="1791" max="1791" width="9" customWidth="1"/>
    <col min="2043" max="2043" width="52.85546875" customWidth="1"/>
    <col min="2044" max="2044" width="23.85546875" customWidth="1"/>
    <col min="2045" max="2045" width="9" customWidth="1"/>
    <col min="2046" max="2046" width="23.85546875" customWidth="1"/>
    <col min="2047" max="2047" width="9" customWidth="1"/>
    <col min="2299" max="2299" width="52.85546875" customWidth="1"/>
    <col min="2300" max="2300" width="23.85546875" customWidth="1"/>
    <col min="2301" max="2301" width="9" customWidth="1"/>
    <col min="2302" max="2302" width="23.85546875" customWidth="1"/>
    <col min="2303" max="2303" width="9" customWidth="1"/>
    <col min="2555" max="2555" width="52.85546875" customWidth="1"/>
    <col min="2556" max="2556" width="23.85546875" customWidth="1"/>
    <col min="2557" max="2557" width="9" customWidth="1"/>
    <col min="2558" max="2558" width="23.85546875" customWidth="1"/>
    <col min="2559" max="2559" width="9" customWidth="1"/>
    <col min="2811" max="2811" width="52.85546875" customWidth="1"/>
    <col min="2812" max="2812" width="23.85546875" customWidth="1"/>
    <col min="2813" max="2813" width="9" customWidth="1"/>
    <col min="2814" max="2814" width="23.85546875" customWidth="1"/>
    <col min="2815" max="2815" width="9" customWidth="1"/>
    <col min="3067" max="3067" width="52.85546875" customWidth="1"/>
    <col min="3068" max="3068" width="23.85546875" customWidth="1"/>
    <col min="3069" max="3069" width="9" customWidth="1"/>
    <col min="3070" max="3070" width="23.85546875" customWidth="1"/>
    <col min="3071" max="3071" width="9" customWidth="1"/>
    <col min="3323" max="3323" width="52.85546875" customWidth="1"/>
    <col min="3324" max="3324" width="23.85546875" customWidth="1"/>
    <col min="3325" max="3325" width="9" customWidth="1"/>
    <col min="3326" max="3326" width="23.85546875" customWidth="1"/>
    <col min="3327" max="3327" width="9" customWidth="1"/>
    <col min="3579" max="3579" width="52.85546875" customWidth="1"/>
    <col min="3580" max="3580" width="23.85546875" customWidth="1"/>
    <col min="3581" max="3581" width="9" customWidth="1"/>
    <col min="3582" max="3582" width="23.85546875" customWidth="1"/>
    <col min="3583" max="3583" width="9" customWidth="1"/>
    <col min="3835" max="3835" width="52.85546875" customWidth="1"/>
    <col min="3836" max="3836" width="23.85546875" customWidth="1"/>
    <col min="3837" max="3837" width="9" customWidth="1"/>
    <col min="3838" max="3838" width="23.85546875" customWidth="1"/>
    <col min="3839" max="3839" width="9" customWidth="1"/>
    <col min="4091" max="4091" width="52.85546875" customWidth="1"/>
    <col min="4092" max="4092" width="23.85546875" customWidth="1"/>
    <col min="4093" max="4093" width="9" customWidth="1"/>
    <col min="4094" max="4094" width="23.85546875" customWidth="1"/>
    <col min="4095" max="4095" width="9" customWidth="1"/>
    <col min="4347" max="4347" width="52.85546875" customWidth="1"/>
    <col min="4348" max="4348" width="23.85546875" customWidth="1"/>
    <col min="4349" max="4349" width="9" customWidth="1"/>
    <col min="4350" max="4350" width="23.85546875" customWidth="1"/>
    <col min="4351" max="4351" width="9" customWidth="1"/>
    <col min="4603" max="4603" width="52.85546875" customWidth="1"/>
    <col min="4604" max="4604" width="23.85546875" customWidth="1"/>
    <col min="4605" max="4605" width="9" customWidth="1"/>
    <col min="4606" max="4606" width="23.85546875" customWidth="1"/>
    <col min="4607" max="4607" width="9" customWidth="1"/>
    <col min="4859" max="4859" width="52.85546875" customWidth="1"/>
    <col min="4860" max="4860" width="23.85546875" customWidth="1"/>
    <col min="4861" max="4861" width="9" customWidth="1"/>
    <col min="4862" max="4862" width="23.85546875" customWidth="1"/>
    <col min="4863" max="4863" width="9" customWidth="1"/>
    <col min="5115" max="5115" width="52.85546875" customWidth="1"/>
    <col min="5116" max="5116" width="23.85546875" customWidth="1"/>
    <col min="5117" max="5117" width="9" customWidth="1"/>
    <col min="5118" max="5118" width="23.85546875" customWidth="1"/>
    <col min="5119" max="5119" width="9" customWidth="1"/>
    <col min="5371" max="5371" width="52.85546875" customWidth="1"/>
    <col min="5372" max="5372" width="23.85546875" customWidth="1"/>
    <col min="5373" max="5373" width="9" customWidth="1"/>
    <col min="5374" max="5374" width="23.85546875" customWidth="1"/>
    <col min="5375" max="5375" width="9" customWidth="1"/>
    <col min="5627" max="5627" width="52.85546875" customWidth="1"/>
    <col min="5628" max="5628" width="23.85546875" customWidth="1"/>
    <col min="5629" max="5629" width="9" customWidth="1"/>
    <col min="5630" max="5630" width="23.85546875" customWidth="1"/>
    <col min="5631" max="5631" width="9" customWidth="1"/>
    <col min="5883" max="5883" width="52.85546875" customWidth="1"/>
    <col min="5884" max="5884" width="23.85546875" customWidth="1"/>
    <col min="5885" max="5885" width="9" customWidth="1"/>
    <col min="5886" max="5886" width="23.85546875" customWidth="1"/>
    <col min="5887" max="5887" width="9" customWidth="1"/>
    <col min="6139" max="6139" width="52.85546875" customWidth="1"/>
    <col min="6140" max="6140" width="23.85546875" customWidth="1"/>
    <col min="6141" max="6141" width="9" customWidth="1"/>
    <col min="6142" max="6142" width="23.85546875" customWidth="1"/>
    <col min="6143" max="6143" width="9" customWidth="1"/>
    <col min="6395" max="6395" width="52.85546875" customWidth="1"/>
    <col min="6396" max="6396" width="23.85546875" customWidth="1"/>
    <col min="6397" max="6397" width="9" customWidth="1"/>
    <col min="6398" max="6398" width="23.85546875" customWidth="1"/>
    <col min="6399" max="6399" width="9" customWidth="1"/>
    <col min="6651" max="6651" width="52.85546875" customWidth="1"/>
    <col min="6652" max="6652" width="23.85546875" customWidth="1"/>
    <col min="6653" max="6653" width="9" customWidth="1"/>
    <col min="6654" max="6654" width="23.85546875" customWidth="1"/>
    <col min="6655" max="6655" width="9" customWidth="1"/>
    <col min="6907" max="6907" width="52.85546875" customWidth="1"/>
    <col min="6908" max="6908" width="23.85546875" customWidth="1"/>
    <col min="6909" max="6909" width="9" customWidth="1"/>
    <col min="6910" max="6910" width="23.85546875" customWidth="1"/>
    <col min="6911" max="6911" width="9" customWidth="1"/>
    <col min="7163" max="7163" width="52.85546875" customWidth="1"/>
    <col min="7164" max="7164" width="23.85546875" customWidth="1"/>
    <col min="7165" max="7165" width="9" customWidth="1"/>
    <col min="7166" max="7166" width="23.85546875" customWidth="1"/>
    <col min="7167" max="7167" width="9" customWidth="1"/>
    <col min="7419" max="7419" width="52.85546875" customWidth="1"/>
    <col min="7420" max="7420" width="23.85546875" customWidth="1"/>
    <col min="7421" max="7421" width="9" customWidth="1"/>
    <col min="7422" max="7422" width="23.85546875" customWidth="1"/>
    <col min="7423" max="7423" width="9" customWidth="1"/>
    <col min="7675" max="7675" width="52.85546875" customWidth="1"/>
    <col min="7676" max="7676" width="23.85546875" customWidth="1"/>
    <col min="7677" max="7677" width="9" customWidth="1"/>
    <col min="7678" max="7678" width="23.85546875" customWidth="1"/>
    <col min="7679" max="7679" width="9" customWidth="1"/>
    <col min="7931" max="7931" width="52.85546875" customWidth="1"/>
    <col min="7932" max="7932" width="23.85546875" customWidth="1"/>
    <col min="7933" max="7933" width="9" customWidth="1"/>
    <col min="7934" max="7934" width="23.85546875" customWidth="1"/>
    <col min="7935" max="7935" width="9" customWidth="1"/>
    <col min="8187" max="8187" width="52.85546875" customWidth="1"/>
    <col min="8188" max="8188" width="23.85546875" customWidth="1"/>
    <col min="8189" max="8189" width="9" customWidth="1"/>
    <col min="8190" max="8190" width="23.85546875" customWidth="1"/>
    <col min="8191" max="8191" width="9" customWidth="1"/>
    <col min="8443" max="8443" width="52.85546875" customWidth="1"/>
    <col min="8444" max="8444" width="23.85546875" customWidth="1"/>
    <col min="8445" max="8445" width="9" customWidth="1"/>
    <col min="8446" max="8446" width="23.85546875" customWidth="1"/>
    <col min="8447" max="8447" width="9" customWidth="1"/>
    <col min="8699" max="8699" width="52.85546875" customWidth="1"/>
    <col min="8700" max="8700" width="23.85546875" customWidth="1"/>
    <col min="8701" max="8701" width="9" customWidth="1"/>
    <col min="8702" max="8702" width="23.85546875" customWidth="1"/>
    <col min="8703" max="8703" width="9" customWidth="1"/>
    <col min="8955" max="8955" width="52.85546875" customWidth="1"/>
    <col min="8956" max="8956" width="23.85546875" customWidth="1"/>
    <col min="8957" max="8957" width="9" customWidth="1"/>
    <col min="8958" max="8958" width="23.85546875" customWidth="1"/>
    <col min="8959" max="8959" width="9" customWidth="1"/>
    <col min="9211" max="9211" width="52.85546875" customWidth="1"/>
    <col min="9212" max="9212" width="23.85546875" customWidth="1"/>
    <col min="9213" max="9213" width="9" customWidth="1"/>
    <col min="9214" max="9214" width="23.85546875" customWidth="1"/>
    <col min="9215" max="9215" width="9" customWidth="1"/>
    <col min="9467" max="9467" width="52.85546875" customWidth="1"/>
    <col min="9468" max="9468" width="23.85546875" customWidth="1"/>
    <col min="9469" max="9469" width="9" customWidth="1"/>
    <col min="9470" max="9470" width="23.85546875" customWidth="1"/>
    <col min="9471" max="9471" width="9" customWidth="1"/>
    <col min="9723" max="9723" width="52.85546875" customWidth="1"/>
    <col min="9724" max="9724" width="23.85546875" customWidth="1"/>
    <col min="9725" max="9725" width="9" customWidth="1"/>
    <col min="9726" max="9726" width="23.85546875" customWidth="1"/>
    <col min="9727" max="9727" width="9" customWidth="1"/>
    <col min="9979" max="9979" width="52.85546875" customWidth="1"/>
    <col min="9980" max="9980" width="23.85546875" customWidth="1"/>
    <col min="9981" max="9981" width="9" customWidth="1"/>
    <col min="9982" max="9982" width="23.85546875" customWidth="1"/>
    <col min="9983" max="9983" width="9" customWidth="1"/>
    <col min="10235" max="10235" width="52.85546875" customWidth="1"/>
    <col min="10236" max="10236" width="23.85546875" customWidth="1"/>
    <col min="10237" max="10237" width="9" customWidth="1"/>
    <col min="10238" max="10238" width="23.85546875" customWidth="1"/>
    <col min="10239" max="10239" width="9" customWidth="1"/>
    <col min="10491" max="10491" width="52.85546875" customWidth="1"/>
    <col min="10492" max="10492" width="23.85546875" customWidth="1"/>
    <col min="10493" max="10493" width="9" customWidth="1"/>
    <col min="10494" max="10494" width="23.85546875" customWidth="1"/>
    <col min="10495" max="10495" width="9" customWidth="1"/>
    <col min="10747" max="10747" width="52.85546875" customWidth="1"/>
    <col min="10748" max="10748" width="23.85546875" customWidth="1"/>
    <col min="10749" max="10749" width="9" customWidth="1"/>
    <col min="10750" max="10750" width="23.85546875" customWidth="1"/>
    <col min="10751" max="10751" width="9" customWidth="1"/>
    <col min="11003" max="11003" width="52.85546875" customWidth="1"/>
    <col min="11004" max="11004" width="23.85546875" customWidth="1"/>
    <col min="11005" max="11005" width="9" customWidth="1"/>
    <col min="11006" max="11006" width="23.85546875" customWidth="1"/>
    <col min="11007" max="11007" width="9" customWidth="1"/>
    <col min="11259" max="11259" width="52.85546875" customWidth="1"/>
    <col min="11260" max="11260" width="23.85546875" customWidth="1"/>
    <col min="11261" max="11261" width="9" customWidth="1"/>
    <col min="11262" max="11262" width="23.85546875" customWidth="1"/>
    <col min="11263" max="11263" width="9" customWidth="1"/>
    <col min="11515" max="11515" width="52.85546875" customWidth="1"/>
    <col min="11516" max="11516" width="23.85546875" customWidth="1"/>
    <col min="11517" max="11517" width="9" customWidth="1"/>
    <col min="11518" max="11518" width="23.85546875" customWidth="1"/>
    <col min="11519" max="11519" width="9" customWidth="1"/>
    <col min="11771" max="11771" width="52.85546875" customWidth="1"/>
    <col min="11772" max="11772" width="23.85546875" customWidth="1"/>
    <col min="11773" max="11773" width="9" customWidth="1"/>
    <col min="11774" max="11774" width="23.85546875" customWidth="1"/>
    <col min="11775" max="11775" width="9" customWidth="1"/>
    <col min="12027" max="12027" width="52.85546875" customWidth="1"/>
    <col min="12028" max="12028" width="23.85546875" customWidth="1"/>
    <col min="12029" max="12029" width="9" customWidth="1"/>
    <col min="12030" max="12030" width="23.85546875" customWidth="1"/>
    <col min="12031" max="12031" width="9" customWidth="1"/>
    <col min="12283" max="12283" width="52.85546875" customWidth="1"/>
    <col min="12284" max="12284" width="23.85546875" customWidth="1"/>
    <col min="12285" max="12285" width="9" customWidth="1"/>
    <col min="12286" max="12286" width="23.85546875" customWidth="1"/>
    <col min="12287" max="12287" width="9" customWidth="1"/>
    <col min="12539" max="12539" width="52.85546875" customWidth="1"/>
    <col min="12540" max="12540" width="23.85546875" customWidth="1"/>
    <col min="12541" max="12541" width="9" customWidth="1"/>
    <col min="12542" max="12542" width="23.85546875" customWidth="1"/>
    <col min="12543" max="12543" width="9" customWidth="1"/>
    <col min="12795" max="12795" width="52.85546875" customWidth="1"/>
    <col min="12796" max="12796" width="23.85546875" customWidth="1"/>
    <col min="12797" max="12797" width="9" customWidth="1"/>
    <col min="12798" max="12798" width="23.85546875" customWidth="1"/>
    <col min="12799" max="12799" width="9" customWidth="1"/>
    <col min="13051" max="13051" width="52.85546875" customWidth="1"/>
    <col min="13052" max="13052" width="23.85546875" customWidth="1"/>
    <col min="13053" max="13053" width="9" customWidth="1"/>
    <col min="13054" max="13054" width="23.85546875" customWidth="1"/>
    <col min="13055" max="13055" width="9" customWidth="1"/>
    <col min="13307" max="13307" width="52.85546875" customWidth="1"/>
    <col min="13308" max="13308" width="23.85546875" customWidth="1"/>
    <col min="13309" max="13309" width="9" customWidth="1"/>
    <col min="13310" max="13310" width="23.85546875" customWidth="1"/>
    <col min="13311" max="13311" width="9" customWidth="1"/>
    <col min="13563" max="13563" width="52.85546875" customWidth="1"/>
    <col min="13564" max="13564" width="23.85546875" customWidth="1"/>
    <col min="13565" max="13565" width="9" customWidth="1"/>
    <col min="13566" max="13566" width="23.85546875" customWidth="1"/>
    <col min="13567" max="13567" width="9" customWidth="1"/>
    <col min="13819" max="13819" width="52.85546875" customWidth="1"/>
    <col min="13820" max="13820" width="23.85546875" customWidth="1"/>
    <col min="13821" max="13821" width="9" customWidth="1"/>
    <col min="13822" max="13822" width="23.85546875" customWidth="1"/>
    <col min="13823" max="13823" width="9" customWidth="1"/>
    <col min="14075" max="14075" width="52.85546875" customWidth="1"/>
    <col min="14076" max="14076" width="23.85546875" customWidth="1"/>
    <col min="14077" max="14077" width="9" customWidth="1"/>
    <col min="14078" max="14078" width="23.85546875" customWidth="1"/>
    <col min="14079" max="14079" width="9" customWidth="1"/>
    <col min="14331" max="14331" width="52.85546875" customWidth="1"/>
    <col min="14332" max="14332" width="23.85546875" customWidth="1"/>
    <col min="14333" max="14333" width="9" customWidth="1"/>
    <col min="14334" max="14334" width="23.85546875" customWidth="1"/>
    <col min="14335" max="14335" width="9" customWidth="1"/>
    <col min="14587" max="14587" width="52.85546875" customWidth="1"/>
    <col min="14588" max="14588" width="23.85546875" customWidth="1"/>
    <col min="14589" max="14589" width="9" customWidth="1"/>
    <col min="14590" max="14590" width="23.85546875" customWidth="1"/>
    <col min="14591" max="14591" width="9" customWidth="1"/>
    <col min="14843" max="14843" width="52.85546875" customWidth="1"/>
    <col min="14844" max="14844" width="23.85546875" customWidth="1"/>
    <col min="14845" max="14845" width="9" customWidth="1"/>
    <col min="14846" max="14846" width="23.85546875" customWidth="1"/>
    <col min="14847" max="14847" width="9" customWidth="1"/>
    <col min="15099" max="15099" width="52.85546875" customWidth="1"/>
    <col min="15100" max="15100" width="23.85546875" customWidth="1"/>
    <col min="15101" max="15101" width="9" customWidth="1"/>
    <col min="15102" max="15102" width="23.85546875" customWidth="1"/>
    <col min="15103" max="15103" width="9" customWidth="1"/>
    <col min="15355" max="15355" width="52.85546875" customWidth="1"/>
    <col min="15356" max="15356" width="23.85546875" customWidth="1"/>
    <col min="15357" max="15357" width="9" customWidth="1"/>
    <col min="15358" max="15358" width="23.85546875" customWidth="1"/>
    <col min="15359" max="15359" width="9" customWidth="1"/>
    <col min="15611" max="15611" width="52.85546875" customWidth="1"/>
    <col min="15612" max="15612" width="23.85546875" customWidth="1"/>
    <col min="15613" max="15613" width="9" customWidth="1"/>
    <col min="15614" max="15614" width="23.85546875" customWidth="1"/>
    <col min="15615" max="15615" width="9" customWidth="1"/>
    <col min="15867" max="15867" width="52.85546875" customWidth="1"/>
    <col min="15868" max="15868" width="23.85546875" customWidth="1"/>
    <col min="15869" max="15869" width="9" customWidth="1"/>
    <col min="15870" max="15870" width="23.85546875" customWidth="1"/>
    <col min="15871" max="15871" width="9" customWidth="1"/>
    <col min="16123" max="16123" width="52.85546875" customWidth="1"/>
    <col min="16124" max="16124" width="23.85546875" customWidth="1"/>
    <col min="16125" max="16125" width="9" customWidth="1"/>
    <col min="16126" max="16126" width="23.85546875" customWidth="1"/>
    <col min="16127" max="16127" width="9" customWidth="1"/>
  </cols>
  <sheetData>
    <row r="4" spans="2:10" s="44" customFormat="1" ht="12.75" x14ac:dyDescent="0.2">
      <c r="B4" s="43"/>
      <c r="C4" s="43"/>
      <c r="D4" s="43"/>
      <c r="E4" s="43"/>
      <c r="F4" s="43"/>
      <c r="G4" s="43"/>
    </row>
    <row r="5" spans="2:10" s="44" customFormat="1" ht="12.75" x14ac:dyDescent="0.2">
      <c r="B5" s="43"/>
      <c r="C5" s="43"/>
      <c r="D5" s="43"/>
      <c r="E5" s="43"/>
      <c r="F5" s="43"/>
      <c r="G5" s="43"/>
    </row>
    <row r="6" spans="2:10" s="44" customFormat="1" ht="12.75" x14ac:dyDescent="0.2">
      <c r="B6" s="210" t="s">
        <v>94</v>
      </c>
      <c r="C6" s="210"/>
      <c r="D6" s="210"/>
      <c r="E6" s="210"/>
      <c r="F6" s="210"/>
      <c r="G6" s="210"/>
      <c r="H6" s="210"/>
      <c r="I6" s="210"/>
      <c r="J6" s="210"/>
    </row>
    <row r="7" spans="2:10" s="44" customFormat="1" ht="12.75" x14ac:dyDescent="0.2">
      <c r="B7" s="210"/>
      <c r="C7" s="210"/>
      <c r="D7" s="210"/>
      <c r="E7" s="210"/>
      <c r="F7" s="210"/>
      <c r="G7" s="210"/>
      <c r="H7" s="210"/>
      <c r="I7" s="210"/>
      <c r="J7" s="210"/>
    </row>
    <row r="8" spans="2:10" s="44" customFormat="1" ht="12.75" x14ac:dyDescent="0.2">
      <c r="B8" s="45"/>
      <c r="C8" s="45"/>
      <c r="D8" s="45"/>
      <c r="E8" s="45"/>
      <c r="F8" s="45"/>
      <c r="G8" s="45"/>
      <c r="H8" s="45"/>
      <c r="I8" s="45"/>
      <c r="J8" s="45"/>
    </row>
    <row r="9" spans="2:10" s="44" customFormat="1" ht="12.75" x14ac:dyDescent="0.2">
      <c r="B9" s="211" t="s">
        <v>113</v>
      </c>
      <c r="C9" s="211"/>
      <c r="D9" s="211"/>
      <c r="E9" s="211"/>
      <c r="F9" s="211"/>
      <c r="G9" s="211"/>
      <c r="H9" s="211"/>
      <c r="I9" s="211"/>
      <c r="J9" s="211"/>
    </row>
    <row r="10" spans="2:10" s="44" customFormat="1" ht="12.75" x14ac:dyDescent="0.2">
      <c r="B10" s="212"/>
      <c r="C10" s="212"/>
      <c r="D10" s="212"/>
      <c r="E10" s="212"/>
      <c r="F10" s="212"/>
      <c r="G10" s="212"/>
      <c r="H10" s="212"/>
      <c r="I10" s="212"/>
      <c r="J10" s="212"/>
    </row>
    <row r="11" spans="2:10" s="44" customFormat="1" x14ac:dyDescent="0.25">
      <c r="B11" s="46"/>
      <c r="C11" s="46"/>
      <c r="D11" s="46"/>
      <c r="E11" s="46"/>
      <c r="F11" s="46"/>
      <c r="G11" s="46"/>
    </row>
    <row r="12" spans="2:10" ht="23.25" x14ac:dyDescent="0.4">
      <c r="B12" s="212" t="s">
        <v>114</v>
      </c>
      <c r="C12" s="212"/>
      <c r="D12" s="212"/>
      <c r="E12" s="61"/>
      <c r="F12" s="63"/>
      <c r="G12" s="63"/>
      <c r="H12" s="60"/>
      <c r="I12" s="63"/>
      <c r="J12" s="82"/>
    </row>
    <row r="13" spans="2:10" ht="15.75" x14ac:dyDescent="0.25">
      <c r="B13" s="248" t="s">
        <v>108</v>
      </c>
      <c r="C13" s="249"/>
      <c r="D13" s="249"/>
      <c r="E13" s="203"/>
      <c r="F13" s="203"/>
      <c r="G13" s="203"/>
      <c r="H13" s="203"/>
      <c r="I13" s="203"/>
      <c r="J13" s="204"/>
    </row>
    <row r="14" spans="2:10" ht="15.75" x14ac:dyDescent="0.25">
      <c r="B14" s="202" t="s">
        <v>97</v>
      </c>
      <c r="C14" s="203"/>
      <c r="D14" s="203"/>
      <c r="E14" s="203"/>
      <c r="F14" s="204"/>
      <c r="G14" s="202" t="s">
        <v>98</v>
      </c>
      <c r="H14" s="203"/>
      <c r="I14" s="203"/>
      <c r="J14" s="204"/>
    </row>
    <row r="15" spans="2:10" x14ac:dyDescent="0.25">
      <c r="B15" s="48" t="s">
        <v>99</v>
      </c>
      <c r="C15" s="48" t="s">
        <v>100</v>
      </c>
      <c r="D15" s="205" t="s">
        <v>101</v>
      </c>
      <c r="E15" s="206"/>
      <c r="F15" s="65" t="s">
        <v>102</v>
      </c>
      <c r="G15" s="48" t="s">
        <v>99</v>
      </c>
      <c r="H15" s="50" t="s">
        <v>103</v>
      </c>
      <c r="I15" s="50" t="s">
        <v>102</v>
      </c>
      <c r="J15" s="50" t="s">
        <v>104</v>
      </c>
    </row>
    <row r="16" spans="2:10" x14ac:dyDescent="0.25">
      <c r="B16" s="51">
        <v>11</v>
      </c>
      <c r="C16" s="57">
        <v>41986</v>
      </c>
      <c r="D16" s="223" t="s">
        <v>111</v>
      </c>
      <c r="E16" s="241"/>
      <c r="F16" s="58">
        <v>280277.8</v>
      </c>
      <c r="G16" s="51">
        <v>1</v>
      </c>
      <c r="H16" s="66">
        <v>42013</v>
      </c>
      <c r="I16" s="55">
        <v>280277.8</v>
      </c>
      <c r="J16" s="56">
        <f t="shared" ref="J16" si="0">F16-I16</f>
        <v>0</v>
      </c>
    </row>
    <row r="17" spans="2:11" ht="15.75" thickBot="1" x14ac:dyDescent="0.3">
      <c r="B17" s="83"/>
      <c r="C17" s="84"/>
      <c r="D17" s="85"/>
      <c r="E17" s="86"/>
      <c r="F17" s="61"/>
      <c r="G17" s="83"/>
      <c r="H17" s="87"/>
      <c r="I17" s="88"/>
      <c r="J17" s="89"/>
    </row>
    <row r="18" spans="2:11" x14ac:dyDescent="0.25">
      <c r="B18" s="242" t="s">
        <v>115</v>
      </c>
      <c r="C18" s="243"/>
      <c r="D18" s="243"/>
      <c r="E18" s="243"/>
      <c r="F18" s="243"/>
      <c r="G18" s="243"/>
      <c r="H18" s="243"/>
      <c r="I18" s="243"/>
      <c r="J18" s="244"/>
    </row>
    <row r="19" spans="2:11" ht="15.75" thickBot="1" x14ac:dyDescent="0.3">
      <c r="B19" s="245" t="s">
        <v>116</v>
      </c>
      <c r="C19" s="246"/>
      <c r="D19" s="246"/>
      <c r="E19" s="246"/>
      <c r="F19" s="246"/>
      <c r="G19" s="246"/>
      <c r="H19" s="246"/>
      <c r="I19" s="246"/>
      <c r="J19" s="247"/>
    </row>
    <row r="21" spans="2:11" ht="15.75" x14ac:dyDescent="0.25">
      <c r="B21" s="202" t="s">
        <v>108</v>
      </c>
      <c r="C21" s="203"/>
      <c r="D21" s="203"/>
      <c r="E21" s="203"/>
      <c r="F21" s="203"/>
      <c r="G21" s="203"/>
      <c r="H21" s="203"/>
      <c r="I21" s="203"/>
      <c r="J21" s="204"/>
    </row>
    <row r="22" spans="2:11" ht="15.75" x14ac:dyDescent="0.25">
      <c r="B22" s="202" t="s">
        <v>97</v>
      </c>
      <c r="C22" s="203"/>
      <c r="D22" s="203"/>
      <c r="E22" s="203"/>
      <c r="F22" s="204"/>
      <c r="G22" s="202" t="s">
        <v>98</v>
      </c>
      <c r="H22" s="203"/>
      <c r="I22" s="203"/>
      <c r="J22" s="204"/>
    </row>
    <row r="23" spans="2:11" x14ac:dyDescent="0.25">
      <c r="B23" s="48" t="s">
        <v>99</v>
      </c>
      <c r="C23" s="48" t="s">
        <v>100</v>
      </c>
      <c r="D23" s="205" t="s">
        <v>101</v>
      </c>
      <c r="E23" s="206"/>
      <c r="F23" s="65" t="s">
        <v>102</v>
      </c>
      <c r="G23" s="48" t="s">
        <v>99</v>
      </c>
      <c r="H23" s="50" t="s">
        <v>103</v>
      </c>
      <c r="I23" s="50" t="s">
        <v>102</v>
      </c>
      <c r="J23" s="50" t="s">
        <v>104</v>
      </c>
    </row>
    <row r="24" spans="2:11" x14ac:dyDescent="0.25">
      <c r="B24" s="51">
        <v>1</v>
      </c>
      <c r="C24" s="52">
        <v>41787</v>
      </c>
      <c r="D24" s="188" t="s">
        <v>117</v>
      </c>
      <c r="E24" s="189"/>
      <c r="F24" s="55">
        <v>39996.800000000003</v>
      </c>
      <c r="G24" s="51"/>
      <c r="H24" s="66"/>
      <c r="I24" s="55"/>
      <c r="J24" s="56">
        <f>F24-I24</f>
        <v>39996.800000000003</v>
      </c>
    </row>
    <row r="25" spans="2:11" x14ac:dyDescent="0.25">
      <c r="B25" s="51">
        <v>2</v>
      </c>
      <c r="C25" s="57">
        <v>41788</v>
      </c>
      <c r="D25" s="190" t="s">
        <v>107</v>
      </c>
      <c r="E25" s="191"/>
      <c r="F25" s="58">
        <v>80659.399999999994</v>
      </c>
      <c r="G25" s="51"/>
      <c r="H25" s="66"/>
      <c r="I25" s="55"/>
      <c r="J25" s="56">
        <f t="shared" ref="J25:J60" si="1">J24+F25-I25</f>
        <v>120656.2</v>
      </c>
    </row>
    <row r="26" spans="2:11" ht="15.75" thickBot="1" x14ac:dyDescent="0.3">
      <c r="B26" s="67">
        <v>3</v>
      </c>
      <c r="C26" s="68">
        <v>41789</v>
      </c>
      <c r="D26" s="192" t="s">
        <v>118</v>
      </c>
      <c r="E26" s="193"/>
      <c r="F26" s="69">
        <v>36992.83</v>
      </c>
      <c r="G26" s="67">
        <v>2</v>
      </c>
      <c r="H26" s="70">
        <v>42013</v>
      </c>
      <c r="I26" s="71">
        <v>157649.03</v>
      </c>
      <c r="J26" s="72">
        <f t="shared" si="1"/>
        <v>0</v>
      </c>
      <c r="K26" s="90">
        <f>SUM(F24:F26)</f>
        <v>157649.03</v>
      </c>
    </row>
    <row r="27" spans="2:11" x14ac:dyDescent="0.25">
      <c r="B27" s="73">
        <v>4</v>
      </c>
      <c r="C27" s="74">
        <v>41802</v>
      </c>
      <c r="D27" s="190" t="s">
        <v>107</v>
      </c>
      <c r="E27" s="191"/>
      <c r="F27" s="75">
        <v>80016.399999999994</v>
      </c>
      <c r="G27" s="73"/>
      <c r="H27" s="76"/>
      <c r="I27" s="53"/>
      <c r="J27" s="91">
        <f t="shared" si="1"/>
        <v>80016.399999999994</v>
      </c>
    </row>
    <row r="28" spans="2:11" x14ac:dyDescent="0.25">
      <c r="B28" s="51">
        <v>5</v>
      </c>
      <c r="C28" s="57">
        <v>41807</v>
      </c>
      <c r="D28" s="190" t="s">
        <v>105</v>
      </c>
      <c r="E28" s="191"/>
      <c r="F28" s="58">
        <v>210976</v>
      </c>
      <c r="G28" s="51"/>
      <c r="H28" s="76"/>
      <c r="I28" s="58"/>
      <c r="J28" s="56">
        <f t="shared" si="1"/>
        <v>290992.40000000002</v>
      </c>
    </row>
    <row r="29" spans="2:11" x14ac:dyDescent="0.25">
      <c r="B29" s="51">
        <v>6</v>
      </c>
      <c r="C29" s="57">
        <v>41809</v>
      </c>
      <c r="D29" s="190" t="s">
        <v>105</v>
      </c>
      <c r="E29" s="191"/>
      <c r="F29" s="58">
        <v>59856</v>
      </c>
      <c r="G29" s="51"/>
      <c r="H29" s="76"/>
      <c r="I29" s="58"/>
      <c r="J29" s="56">
        <f t="shared" si="1"/>
        <v>350848.4</v>
      </c>
    </row>
    <row r="30" spans="2:11" x14ac:dyDescent="0.25">
      <c r="B30" s="51">
        <v>7</v>
      </c>
      <c r="C30" s="57">
        <v>41811</v>
      </c>
      <c r="D30" s="190" t="s">
        <v>105</v>
      </c>
      <c r="E30" s="191"/>
      <c r="F30" s="58">
        <v>38854</v>
      </c>
      <c r="G30" s="51"/>
      <c r="H30" s="76"/>
      <c r="I30" s="58"/>
      <c r="J30" s="56">
        <f t="shared" si="1"/>
        <v>389702.40000000002</v>
      </c>
    </row>
    <row r="31" spans="2:11" x14ac:dyDescent="0.25">
      <c r="B31" s="92">
        <v>8</v>
      </c>
      <c r="C31" s="93">
        <v>41813</v>
      </c>
      <c r="D31" s="232" t="s">
        <v>119</v>
      </c>
      <c r="E31" s="233"/>
      <c r="F31" s="94">
        <v>14268</v>
      </c>
      <c r="G31" s="92"/>
      <c r="H31" s="95"/>
      <c r="I31" s="94"/>
      <c r="J31" s="56">
        <f t="shared" si="1"/>
        <v>403970.4</v>
      </c>
    </row>
    <row r="32" spans="2:11" x14ac:dyDescent="0.25">
      <c r="B32" s="51">
        <v>9</v>
      </c>
      <c r="C32" s="57">
        <v>41817</v>
      </c>
      <c r="D32" s="190" t="s">
        <v>107</v>
      </c>
      <c r="E32" s="191"/>
      <c r="F32" s="58">
        <v>80409</v>
      </c>
      <c r="G32" s="51"/>
      <c r="H32" s="66"/>
      <c r="I32" s="58"/>
      <c r="J32" s="56">
        <f t="shared" si="1"/>
        <v>484379.4</v>
      </c>
    </row>
    <row r="33" spans="2:12" x14ac:dyDescent="0.25">
      <c r="B33" s="51">
        <v>10</v>
      </c>
      <c r="C33" s="57">
        <v>41820</v>
      </c>
      <c r="D33" s="190" t="s">
        <v>118</v>
      </c>
      <c r="E33" s="191"/>
      <c r="F33" s="58">
        <v>36841.599999999999</v>
      </c>
      <c r="G33" s="51"/>
      <c r="H33" s="66"/>
      <c r="I33" s="58"/>
      <c r="J33" s="56">
        <f t="shared" si="1"/>
        <v>521221</v>
      </c>
    </row>
    <row r="34" spans="2:12" ht="15.75" thickBot="1" x14ac:dyDescent="0.3">
      <c r="B34" s="67">
        <v>11</v>
      </c>
      <c r="C34" s="68">
        <v>41820</v>
      </c>
      <c r="D34" s="192" t="s">
        <v>105</v>
      </c>
      <c r="E34" s="193"/>
      <c r="F34" s="69">
        <v>49674</v>
      </c>
      <c r="G34" s="67">
        <v>3</v>
      </c>
      <c r="H34" s="70">
        <v>42023</v>
      </c>
      <c r="I34" s="69">
        <v>570895</v>
      </c>
      <c r="J34" s="96">
        <f t="shared" si="1"/>
        <v>0</v>
      </c>
      <c r="K34" s="90">
        <f>SUM(F27:F34)</f>
        <v>570895</v>
      </c>
    </row>
    <row r="35" spans="2:12" x14ac:dyDescent="0.25">
      <c r="B35" s="73">
        <v>12</v>
      </c>
      <c r="C35" s="74">
        <v>41834</v>
      </c>
      <c r="D35" s="234" t="s">
        <v>105</v>
      </c>
      <c r="E35" s="235"/>
      <c r="F35" s="75">
        <v>148758</v>
      </c>
      <c r="G35" s="73"/>
      <c r="H35" s="76"/>
      <c r="I35" s="75"/>
      <c r="J35" s="91">
        <f t="shared" si="1"/>
        <v>148758</v>
      </c>
    </row>
    <row r="36" spans="2:12" x14ac:dyDescent="0.25">
      <c r="B36" s="51">
        <v>13</v>
      </c>
      <c r="C36" s="57">
        <v>41834</v>
      </c>
      <c r="D36" s="209" t="s">
        <v>107</v>
      </c>
      <c r="E36" s="236"/>
      <c r="F36" s="58">
        <v>81008</v>
      </c>
      <c r="G36" s="51"/>
      <c r="H36" s="66"/>
      <c r="I36" s="55"/>
      <c r="J36" s="56">
        <f t="shared" si="1"/>
        <v>229766</v>
      </c>
    </row>
    <row r="37" spans="2:12" x14ac:dyDescent="0.25">
      <c r="B37" s="51">
        <v>14</v>
      </c>
      <c r="C37" s="57">
        <v>41841</v>
      </c>
      <c r="D37" s="231" t="s">
        <v>105</v>
      </c>
      <c r="E37" s="231"/>
      <c r="F37" s="58">
        <v>59019</v>
      </c>
      <c r="G37" s="51"/>
      <c r="H37" s="66"/>
      <c r="I37" s="58"/>
      <c r="J37" s="56">
        <f t="shared" si="1"/>
        <v>288785</v>
      </c>
    </row>
    <row r="38" spans="2:12" ht="15.75" thickBot="1" x14ac:dyDescent="0.3">
      <c r="B38" s="67">
        <v>15</v>
      </c>
      <c r="C38" s="68">
        <v>41850</v>
      </c>
      <c r="D38" s="237" t="s">
        <v>107</v>
      </c>
      <c r="E38" s="238"/>
      <c r="F38" s="69">
        <v>40000</v>
      </c>
      <c r="G38" s="67">
        <v>4</v>
      </c>
      <c r="H38" s="70">
        <v>42031</v>
      </c>
      <c r="I38" s="69">
        <v>328785</v>
      </c>
      <c r="J38" s="96">
        <f t="shared" si="1"/>
        <v>0</v>
      </c>
      <c r="K38" s="90">
        <f>SUM(F35:F38)</f>
        <v>328785</v>
      </c>
    </row>
    <row r="39" spans="2:12" x14ac:dyDescent="0.25">
      <c r="B39" s="97">
        <v>16</v>
      </c>
      <c r="C39" s="98">
        <v>41859</v>
      </c>
      <c r="D39" s="239" t="s">
        <v>120</v>
      </c>
      <c r="E39" s="240"/>
      <c r="F39" s="99">
        <v>57217</v>
      </c>
      <c r="G39" s="97"/>
      <c r="H39" s="100"/>
      <c r="I39" s="99"/>
      <c r="J39" s="91">
        <f t="shared" si="1"/>
        <v>57217</v>
      </c>
      <c r="L39" s="101"/>
    </row>
    <row r="40" spans="2:12" x14ac:dyDescent="0.25">
      <c r="B40" s="51">
        <v>17</v>
      </c>
      <c r="C40" s="57">
        <v>41866</v>
      </c>
      <c r="D40" s="231" t="s">
        <v>105</v>
      </c>
      <c r="E40" s="231"/>
      <c r="F40" s="58">
        <v>142231</v>
      </c>
      <c r="G40" s="51"/>
      <c r="H40" s="66"/>
      <c r="I40" s="58"/>
      <c r="J40" s="91">
        <f t="shared" si="1"/>
        <v>199448</v>
      </c>
      <c r="K40" s="102"/>
      <c r="L40" s="101"/>
    </row>
    <row r="41" spans="2:12" x14ac:dyDescent="0.25">
      <c r="B41" s="51">
        <v>18</v>
      </c>
      <c r="C41" s="57">
        <v>41866</v>
      </c>
      <c r="D41" s="223" t="s">
        <v>121</v>
      </c>
      <c r="E41" s="223"/>
      <c r="F41" s="58">
        <v>20000</v>
      </c>
      <c r="G41" s="51"/>
      <c r="H41" s="66"/>
      <c r="I41" s="58"/>
      <c r="J41" s="91">
        <f t="shared" si="1"/>
        <v>219448</v>
      </c>
      <c r="K41" s="102"/>
      <c r="L41" s="101"/>
    </row>
    <row r="42" spans="2:12" s="108" customFormat="1" ht="15.75" x14ac:dyDescent="0.25">
      <c r="B42" s="103">
        <v>19</v>
      </c>
      <c r="C42" s="104">
        <v>41869</v>
      </c>
      <c r="D42" s="224" t="s">
        <v>105</v>
      </c>
      <c r="E42" s="224"/>
      <c r="F42" s="105">
        <v>61159</v>
      </c>
      <c r="G42" s="106"/>
      <c r="H42" s="107"/>
      <c r="I42" s="105"/>
      <c r="J42" s="91">
        <f t="shared" si="1"/>
        <v>280607</v>
      </c>
    </row>
    <row r="43" spans="2:12" s="108" customFormat="1" ht="15.75" x14ac:dyDescent="0.25">
      <c r="B43" s="51">
        <v>20</v>
      </c>
      <c r="C43" s="109">
        <v>41879</v>
      </c>
      <c r="D43" s="190" t="s">
        <v>107</v>
      </c>
      <c r="E43" s="191"/>
      <c r="F43" s="110">
        <v>82408.600000000006</v>
      </c>
      <c r="G43" s="111"/>
      <c r="H43" s="112"/>
      <c r="I43" s="110"/>
      <c r="J43" s="91">
        <f t="shared" si="1"/>
        <v>363015.6</v>
      </c>
    </row>
    <row r="44" spans="2:12" s="108" customFormat="1" ht="15.75" x14ac:dyDescent="0.25">
      <c r="B44" s="51">
        <v>21</v>
      </c>
      <c r="C44" s="109">
        <v>41880</v>
      </c>
      <c r="D44" s="225" t="s">
        <v>122</v>
      </c>
      <c r="E44" s="226"/>
      <c r="F44" s="110">
        <v>20000</v>
      </c>
      <c r="G44" s="111"/>
      <c r="H44" s="112"/>
      <c r="I44" s="110"/>
      <c r="J44" s="91">
        <f t="shared" si="1"/>
        <v>383015.6</v>
      </c>
    </row>
    <row r="45" spans="2:12" s="108" customFormat="1" ht="16.5" thickBot="1" x14ac:dyDescent="0.3">
      <c r="B45" s="67">
        <v>22</v>
      </c>
      <c r="C45" s="113">
        <v>41880</v>
      </c>
      <c r="D45" s="192" t="s">
        <v>123</v>
      </c>
      <c r="E45" s="193"/>
      <c r="F45" s="114">
        <v>57160</v>
      </c>
      <c r="G45" s="115"/>
      <c r="H45" s="116"/>
      <c r="I45" s="114"/>
      <c r="J45" s="72">
        <f t="shared" si="1"/>
        <v>440175.6</v>
      </c>
      <c r="K45" s="117">
        <f>SUM(F39:F45)</f>
        <v>440175.6</v>
      </c>
    </row>
    <row r="46" spans="2:12" s="108" customFormat="1" ht="15.75" x14ac:dyDescent="0.25">
      <c r="B46" s="73">
        <v>23</v>
      </c>
      <c r="C46" s="118">
        <v>41894</v>
      </c>
      <c r="D46" s="217" t="s">
        <v>107</v>
      </c>
      <c r="E46" s="227"/>
      <c r="F46" s="119">
        <v>84221.2</v>
      </c>
      <c r="G46" s="120"/>
      <c r="H46" s="121"/>
      <c r="I46" s="119"/>
      <c r="J46" s="77">
        <f t="shared" si="1"/>
        <v>524396.79999999993</v>
      </c>
      <c r="K46" s="102"/>
    </row>
    <row r="47" spans="2:12" s="108" customFormat="1" ht="15.75" x14ac:dyDescent="0.25">
      <c r="B47" s="51">
        <v>24</v>
      </c>
      <c r="C47" s="109">
        <v>41897</v>
      </c>
      <c r="D47" s="209" t="s">
        <v>123</v>
      </c>
      <c r="E47" s="209"/>
      <c r="F47" s="110">
        <v>143544</v>
      </c>
      <c r="G47" s="111"/>
      <c r="H47" s="112"/>
      <c r="I47" s="110"/>
      <c r="J47" s="56">
        <f t="shared" si="1"/>
        <v>667940.79999999993</v>
      </c>
      <c r="K47" s="102"/>
    </row>
    <row r="48" spans="2:12" s="108" customFormat="1" ht="15.75" x14ac:dyDescent="0.25">
      <c r="B48" s="51">
        <v>25</v>
      </c>
      <c r="C48" s="109">
        <v>41900</v>
      </c>
      <c r="D48" s="209" t="s">
        <v>123</v>
      </c>
      <c r="E48" s="209"/>
      <c r="F48" s="119">
        <v>61044</v>
      </c>
      <c r="G48" s="111"/>
      <c r="H48" s="112"/>
      <c r="I48" s="110"/>
      <c r="J48" s="56">
        <f t="shared" si="1"/>
        <v>728984.79999999993</v>
      </c>
    </row>
    <row r="49" spans="2:11" s="108" customFormat="1" ht="16.5" thickBot="1" x14ac:dyDescent="0.3">
      <c r="B49" s="67">
        <v>26</v>
      </c>
      <c r="C49" s="113">
        <v>41911</v>
      </c>
      <c r="D49" s="222" t="s">
        <v>107</v>
      </c>
      <c r="E49" s="228"/>
      <c r="F49" s="114">
        <v>80000</v>
      </c>
      <c r="G49" s="115"/>
      <c r="H49" s="116"/>
      <c r="I49" s="114"/>
      <c r="J49" s="72">
        <f t="shared" si="1"/>
        <v>808984.79999999993</v>
      </c>
      <c r="K49" s="117">
        <f>SUM(F46:F49)</f>
        <v>368809.2</v>
      </c>
    </row>
    <row r="50" spans="2:11" s="108" customFormat="1" ht="15.75" x14ac:dyDescent="0.25">
      <c r="B50" s="73">
        <v>27</v>
      </c>
      <c r="C50" s="118">
        <v>41925</v>
      </c>
      <c r="D50" s="229" t="s">
        <v>123</v>
      </c>
      <c r="E50" s="230"/>
      <c r="F50" s="119">
        <v>161359</v>
      </c>
      <c r="G50" s="120"/>
      <c r="H50" s="121"/>
      <c r="I50" s="119"/>
      <c r="J50" s="77">
        <f t="shared" si="1"/>
        <v>970343.79999999993</v>
      </c>
      <c r="K50" s="102"/>
    </row>
    <row r="51" spans="2:11" s="108" customFormat="1" ht="15.75" x14ac:dyDescent="0.25">
      <c r="B51" s="51">
        <v>28</v>
      </c>
      <c r="C51" s="109">
        <v>41929</v>
      </c>
      <c r="D51" s="209" t="s">
        <v>123</v>
      </c>
      <c r="E51" s="209"/>
      <c r="F51" s="110">
        <v>50000</v>
      </c>
      <c r="G51" s="111"/>
      <c r="H51" s="121"/>
      <c r="I51" s="119"/>
      <c r="J51" s="56">
        <f t="shared" si="1"/>
        <v>1020343.7999999999</v>
      </c>
      <c r="K51" s="102"/>
    </row>
    <row r="52" spans="2:11" ht="16.5" thickBot="1" x14ac:dyDescent="0.3">
      <c r="B52" s="67">
        <v>29</v>
      </c>
      <c r="C52" s="122">
        <v>41932</v>
      </c>
      <c r="D52" s="222" t="s">
        <v>123</v>
      </c>
      <c r="E52" s="222"/>
      <c r="F52" s="123">
        <v>50000</v>
      </c>
      <c r="G52" s="124"/>
      <c r="H52" s="124"/>
      <c r="I52" s="124"/>
      <c r="J52" s="72">
        <f t="shared" si="1"/>
        <v>1070343.7999999998</v>
      </c>
      <c r="K52" s="117">
        <f>SUM(F50:F52)</f>
        <v>261359</v>
      </c>
    </row>
    <row r="53" spans="2:11" ht="15.75" x14ac:dyDescent="0.25">
      <c r="B53" s="73">
        <v>30</v>
      </c>
      <c r="C53" s="125">
        <v>41970</v>
      </c>
      <c r="D53" s="217" t="s">
        <v>107</v>
      </c>
      <c r="E53" s="217"/>
      <c r="F53" s="126">
        <v>89768.8</v>
      </c>
      <c r="G53" s="127"/>
      <c r="H53" s="127"/>
      <c r="I53" s="127"/>
      <c r="J53" s="77">
        <f t="shared" si="1"/>
        <v>1160112.5999999999</v>
      </c>
      <c r="K53" s="102"/>
    </row>
    <row r="54" spans="2:11" ht="16.5" thickBot="1" x14ac:dyDescent="0.3">
      <c r="B54" s="67">
        <v>31</v>
      </c>
      <c r="C54" s="122">
        <v>41970</v>
      </c>
      <c r="D54" s="192" t="s">
        <v>124</v>
      </c>
      <c r="E54" s="218"/>
      <c r="F54" s="123">
        <v>12500</v>
      </c>
      <c r="G54" s="124"/>
      <c r="H54" s="124"/>
      <c r="I54" s="124"/>
      <c r="J54" s="72">
        <f t="shared" si="1"/>
        <v>1172612.5999999999</v>
      </c>
      <c r="K54" s="117">
        <f>SUM(F53:F54)</f>
        <v>102268.8</v>
      </c>
    </row>
    <row r="55" spans="2:11" ht="15.75" x14ac:dyDescent="0.25">
      <c r="B55" s="128">
        <v>32</v>
      </c>
      <c r="C55" s="125">
        <v>41975</v>
      </c>
      <c r="D55" s="219" t="s">
        <v>123</v>
      </c>
      <c r="E55" s="219"/>
      <c r="F55" s="126">
        <v>9187</v>
      </c>
      <c r="G55" s="127"/>
      <c r="H55" s="127"/>
      <c r="I55" s="127"/>
      <c r="J55" s="77">
        <f t="shared" si="1"/>
        <v>1181799.5999999999</v>
      </c>
    </row>
    <row r="56" spans="2:11" ht="15.75" x14ac:dyDescent="0.25">
      <c r="B56" s="129">
        <v>33</v>
      </c>
      <c r="C56" s="130">
        <v>41982</v>
      </c>
      <c r="D56" s="220" t="s">
        <v>123</v>
      </c>
      <c r="E56" s="221"/>
      <c r="F56" s="131">
        <v>196181</v>
      </c>
      <c r="G56" s="54"/>
      <c r="H56" s="54"/>
      <c r="I56" s="54"/>
      <c r="J56" s="77">
        <f t="shared" si="1"/>
        <v>1377980.5999999999</v>
      </c>
      <c r="K56" s="102"/>
    </row>
    <row r="57" spans="2:11" ht="15.75" x14ac:dyDescent="0.25">
      <c r="B57" s="129">
        <v>34</v>
      </c>
      <c r="C57" s="130">
        <v>41986</v>
      </c>
      <c r="D57" s="215" t="s">
        <v>107</v>
      </c>
      <c r="E57" s="215"/>
      <c r="F57" s="131">
        <v>87668.800000000003</v>
      </c>
      <c r="G57" s="54"/>
      <c r="H57" s="54"/>
      <c r="I57" s="54"/>
      <c r="J57" s="56">
        <f t="shared" si="1"/>
        <v>1465649.4</v>
      </c>
    </row>
    <row r="58" spans="2:11" ht="15.75" x14ac:dyDescent="0.25">
      <c r="B58" s="129">
        <v>35</v>
      </c>
      <c r="C58" s="130">
        <v>41988</v>
      </c>
      <c r="D58" s="215" t="s">
        <v>111</v>
      </c>
      <c r="E58" s="215"/>
      <c r="F58" s="131">
        <v>314882.8</v>
      </c>
      <c r="G58" s="54"/>
      <c r="H58" s="54"/>
      <c r="I58" s="54"/>
      <c r="J58" s="56">
        <f t="shared" si="1"/>
        <v>1780532.2</v>
      </c>
    </row>
    <row r="59" spans="2:11" ht="15.75" x14ac:dyDescent="0.25">
      <c r="B59" s="129">
        <v>36</v>
      </c>
      <c r="C59" s="130">
        <v>42003</v>
      </c>
      <c r="D59" s="215" t="s">
        <v>107</v>
      </c>
      <c r="E59" s="215"/>
      <c r="F59" s="131">
        <v>87919.4</v>
      </c>
      <c r="G59" s="54"/>
      <c r="H59" s="54"/>
      <c r="I59" s="54"/>
      <c r="J59" s="56">
        <f t="shared" si="1"/>
        <v>1868451.5999999999</v>
      </c>
    </row>
    <row r="60" spans="2:11" ht="16.5" thickBot="1" x14ac:dyDescent="0.3">
      <c r="B60" s="129">
        <v>37</v>
      </c>
      <c r="C60" s="130">
        <v>42003</v>
      </c>
      <c r="D60" s="216" t="s">
        <v>123</v>
      </c>
      <c r="E60" s="216"/>
      <c r="F60" s="131">
        <v>45518</v>
      </c>
      <c r="G60" s="54"/>
      <c r="H60" s="54"/>
      <c r="I60" s="54"/>
      <c r="J60" s="56">
        <f t="shared" si="1"/>
        <v>1913969.5999999999</v>
      </c>
      <c r="K60" s="117">
        <f>SUM(F55:F60)</f>
        <v>741357</v>
      </c>
    </row>
    <row r="61" spans="2:11" x14ac:dyDescent="0.25">
      <c r="B61" s="129"/>
      <c r="C61" s="132"/>
      <c r="D61" s="215"/>
      <c r="E61" s="215"/>
      <c r="F61" s="62">
        <f>SUM(F24:F60)</f>
        <v>2971298.6299999994</v>
      </c>
      <c r="G61" s="62"/>
      <c r="H61" s="54"/>
      <c r="I61" s="62">
        <f>SUM(I24:I38)</f>
        <v>1057329.03</v>
      </c>
      <c r="J61" s="64">
        <f>F61-I61</f>
        <v>1913969.5999999994</v>
      </c>
    </row>
    <row r="62" spans="2:11" ht="15.75" thickBot="1" x14ac:dyDescent="0.3">
      <c r="K62" s="101"/>
    </row>
    <row r="63" spans="2:11" x14ac:dyDescent="0.25">
      <c r="I63" s="133">
        <v>2013</v>
      </c>
      <c r="J63" s="134">
        <f>F16</f>
        <v>280277.8</v>
      </c>
    </row>
    <row r="64" spans="2:11" x14ac:dyDescent="0.25">
      <c r="I64" s="135">
        <v>2014</v>
      </c>
      <c r="J64" s="136">
        <f>F61</f>
        <v>2971298.6299999994</v>
      </c>
    </row>
    <row r="65" spans="9:10" x14ac:dyDescent="0.25">
      <c r="I65" s="137" t="s">
        <v>125</v>
      </c>
      <c r="J65" s="136">
        <f>J63+J64</f>
        <v>3251576.4299999992</v>
      </c>
    </row>
    <row r="66" spans="9:10" x14ac:dyDescent="0.25">
      <c r="I66" s="137" t="s">
        <v>98</v>
      </c>
      <c r="J66" s="138">
        <f>I16+I61</f>
        <v>1337606.83</v>
      </c>
    </row>
    <row r="67" spans="9:10" ht="15.75" thickBot="1" x14ac:dyDescent="0.3">
      <c r="I67" s="139" t="s">
        <v>126</v>
      </c>
      <c r="J67" s="140">
        <f>J65-J66</f>
        <v>1913969.5999999992</v>
      </c>
    </row>
  </sheetData>
  <mergeCells count="52">
    <mergeCell ref="B6:J7"/>
    <mergeCell ref="B9:J10"/>
    <mergeCell ref="B12:D12"/>
    <mergeCell ref="B13:J13"/>
    <mergeCell ref="B14:F14"/>
    <mergeCell ref="G14:J14"/>
    <mergeCell ref="D28:E28"/>
    <mergeCell ref="D15:E15"/>
    <mergeCell ref="D16:E16"/>
    <mergeCell ref="B18:J18"/>
    <mergeCell ref="B19:J19"/>
    <mergeCell ref="B21:J21"/>
    <mergeCell ref="B22:F22"/>
    <mergeCell ref="G22:J22"/>
    <mergeCell ref="D23:E23"/>
    <mergeCell ref="D24:E24"/>
    <mergeCell ref="D25:E25"/>
    <mergeCell ref="D26:E26"/>
    <mergeCell ref="D27:E27"/>
    <mergeCell ref="D40:E40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52:E52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9:E59"/>
    <mergeCell ref="D60:E60"/>
    <mergeCell ref="D61:E61"/>
    <mergeCell ref="D53:E53"/>
    <mergeCell ref="D54:E54"/>
    <mergeCell ref="D55:E55"/>
    <mergeCell ref="D56:E56"/>
    <mergeCell ref="D57:E57"/>
    <mergeCell ref="D58:E5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FL3</vt:lpstr>
      <vt:lpstr>FA6ADVA</vt:lpstr>
      <vt:lpstr>FA7ADVA</vt:lpstr>
      <vt:lpstr>FA8ADVA</vt:lpstr>
      <vt:lpstr>FA11</vt:lpstr>
      <vt:lpstr>FA17</vt:lpstr>
      <vt:lpstr>FA20</vt:lpstr>
      <vt:lpstr>2013</vt:lpstr>
      <vt:lpstr>2014</vt:lpstr>
      <vt:lpstr>2015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sandra.velasco</dc:creator>
  <cp:lastModifiedBy>Admin</cp:lastModifiedBy>
  <cp:lastPrinted>2016-01-14T18:45:30Z</cp:lastPrinted>
  <dcterms:created xsi:type="dcterms:W3CDTF">2015-07-02T18:36:27Z</dcterms:created>
  <dcterms:modified xsi:type="dcterms:W3CDTF">2016-07-14T19:46:46Z</dcterms:modified>
</cp:coreProperties>
</file>